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340" windowHeight="5625" activeTab="0"/>
  </bookViews>
  <sheets>
    <sheet name="femmes" sheetId="1" r:id="rId1"/>
    <sheet name="hommes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<sst xmlns="http://schemas.openxmlformats.org/spreadsheetml/2006/main" count="100" uniqueCount="69">
  <si>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Nicolas</t>
  </si>
  <si>
    <t xml:space="preserve"> 6000 m ergo, cadence libre</t>
  </si>
  <si>
    <t>Eva</t>
  </si>
  <si>
    <t>compteur</t>
  </si>
  <si>
    <t>cad moyenne</t>
  </si>
  <si>
    <t>somme (vérif)</t>
  </si>
  <si>
    <t>mini</t>
  </si>
  <si>
    <t>max</t>
  </si>
  <si>
    <t>tps moyen 500</t>
  </si>
  <si>
    <t>Martin</t>
  </si>
  <si>
    <t>Fabien</t>
  </si>
  <si>
    <t>Raphaël</t>
  </si>
  <si>
    <t>Paul</t>
  </si>
  <si>
    <t>Thierry</t>
  </si>
  <si>
    <t>Laurent</t>
  </si>
  <si>
    <t>Antoine</t>
  </si>
  <si>
    <t>intervalle 1s</t>
  </si>
  <si>
    <t>durée (s)</t>
  </si>
  <si>
    <t>(inter 2s)</t>
  </si>
  <si>
    <t>WACHTER</t>
  </si>
  <si>
    <t>ARAUJO</t>
  </si>
  <si>
    <t>MARCHAND</t>
  </si>
  <si>
    <t>Gwen</t>
  </si>
  <si>
    <t>GROULD</t>
  </si>
  <si>
    <t>HADDOU</t>
  </si>
  <si>
    <t>Marie</t>
  </si>
  <si>
    <t>TANGUY</t>
  </si>
  <si>
    <t>François</t>
  </si>
  <si>
    <t>SEIER</t>
  </si>
  <si>
    <t>Sebastian</t>
  </si>
  <si>
    <t>BRIAND</t>
  </si>
  <si>
    <t>Régis</t>
  </si>
  <si>
    <t>RESTOUEIX</t>
  </si>
  <si>
    <t>BESNARD</t>
  </si>
  <si>
    <t>LAY</t>
  </si>
  <si>
    <t>Victor</t>
  </si>
  <si>
    <t>LEGRAIN</t>
  </si>
  <si>
    <t>GAUDILLIERE</t>
  </si>
  <si>
    <t>BESSIN</t>
  </si>
  <si>
    <t>GAUTIER</t>
  </si>
  <si>
    <t>BOUSSION</t>
  </si>
  <si>
    <t>QUERO</t>
  </si>
  <si>
    <t>Jean-Luc</t>
  </si>
  <si>
    <t>GILARDI</t>
  </si>
  <si>
    <t>TOMI-TRICOT</t>
  </si>
  <si>
    <t>écart type tps/500</t>
  </si>
  <si>
    <t>(hors 1e et 12eme 500)</t>
  </si>
  <si>
    <t>Anthony</t>
  </si>
  <si>
    <t>Marc</t>
  </si>
  <si>
    <t>GUEGUENIAT</t>
  </si>
  <si>
    <t>Grégory</t>
  </si>
  <si>
    <t>Cédric</t>
  </si>
  <si>
    <t>JONCOUR</t>
  </si>
  <si>
    <t>Stéphanie</t>
  </si>
  <si>
    <t>Céline</t>
  </si>
  <si>
    <t>Servane</t>
  </si>
  <si>
    <t>Enora</t>
  </si>
  <si>
    <t>LE GAGNE</t>
  </si>
  <si>
    <t>SECHEPPET</t>
  </si>
  <si>
    <t>réalisé le 15 mars 2011</t>
  </si>
  <si>
    <t>réalisé le 22 février 2011</t>
  </si>
  <si>
    <t>Lucie A</t>
  </si>
  <si>
    <t>Lucie G</t>
  </si>
  <si>
    <t>21 min</t>
  </si>
  <si>
    <t>27 min</t>
  </si>
  <si>
    <t>1 min</t>
  </si>
  <si>
    <t>GORECKI</t>
  </si>
  <si>
    <t>RIGOURD</t>
  </si>
  <si>
    <t>MERCIER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</si>
</sst>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00"/>
    <numFmt numFmtId="173" formatCode="0.00000"/>
    <numFmt numFmtId="174" formatCode="0.0000"/>
    <numFmt numFmtId="175" formatCode="0.000"/>
    <numFmt numFmtId="176" formatCode="0.00,,,,&quot;m&quot;"/>
    <numFmt numFmtId="177" formatCode="0.0%"/>
    <numFmt numFmtId="178" formatCode="d/mm/yyyy"/>
    <numFmt numFmtId="179" formatCode="0.0"/>
    <numFmt numFmtId="180" formatCode="h:mm"/>
    <numFmt numFmtId="181" formatCode="h:mm:ss"/>
  </numFmts>
  <fonts count="37"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sz val="16.75"/>
      <color indexed="8"/>
      <name val="Arial"/>
      <family val="2"/>
    </font>
    <font>
      <b/>
      <sz val="11.5"/>
      <color indexed="8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color indexed="10"/>
      <name val="Arial"/>
      <family val="2"/>
    </font>
    <font>
      <sz val="12"/>
      <name val="Arial"/>
      <family val="0"/>
    </font>
    <font>
      <sz val="8.75"/>
      <name val="Arial"/>
      <family val="2"/>
    </font>
    <font>
      <sz val="17"/>
      <name val="Arial"/>
      <family val="0"/>
    </font>
    <font>
      <b/>
      <sz val="12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37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47" fontId="0" fillId="24" borderId="0" xfId="0" applyNumberFormat="1" applyFill="1" applyAlignment="1">
      <alignment horizontal="center"/>
    </xf>
    <xf numFmtId="0" fontId="0" fillId="24" borderId="10" xfId="0" applyFill="1" applyBorder="1" applyAlignment="1">
      <alignment/>
    </xf>
    <xf numFmtId="47" fontId="0" fillId="24" borderId="10" xfId="0" applyNumberFormat="1" applyFill="1" applyBorder="1" applyAlignment="1">
      <alignment horizontal="center"/>
    </xf>
    <xf numFmtId="0" fontId="0" fillId="24" borderId="0" xfId="0" applyNumberFormat="1" applyFill="1" applyAlignment="1">
      <alignment/>
    </xf>
    <xf numFmtId="0" fontId="0" fillId="24" borderId="0" xfId="0" applyFill="1" applyAlignment="1">
      <alignment horizontal="right"/>
    </xf>
    <xf numFmtId="0" fontId="5" fillId="24" borderId="0" xfId="0" applyFont="1" applyFill="1" applyAlignment="1">
      <alignment/>
    </xf>
    <xf numFmtId="47" fontId="5" fillId="24" borderId="0" xfId="0" applyNumberFormat="1" applyFont="1" applyFill="1" applyAlignment="1">
      <alignment horizontal="center"/>
    </xf>
    <xf numFmtId="0" fontId="5" fillId="24" borderId="0" xfId="0" applyNumberFormat="1" applyFont="1" applyFill="1" applyAlignment="1">
      <alignment horizontal="center"/>
    </xf>
    <xf numFmtId="0" fontId="3" fillId="24" borderId="0" xfId="0" applyFont="1" applyFill="1" applyAlignment="1">
      <alignment/>
    </xf>
    <xf numFmtId="47" fontId="0" fillId="24" borderId="0" xfId="0" applyNumberFormat="1" applyFill="1" applyAlignment="1">
      <alignment/>
    </xf>
    <xf numFmtId="47" fontId="0" fillId="24" borderId="10" xfId="0" applyNumberFormat="1" applyFill="1" applyBorder="1" applyAlignment="1">
      <alignment/>
    </xf>
    <xf numFmtId="47" fontId="5" fillId="24" borderId="0" xfId="0" applyNumberFormat="1" applyFont="1" applyFill="1" applyAlignment="1">
      <alignment/>
    </xf>
    <xf numFmtId="0" fontId="5" fillId="24" borderId="0" xfId="0" applyNumberFormat="1" applyFont="1" applyFill="1" applyAlignment="1">
      <alignment/>
    </xf>
    <xf numFmtId="47" fontId="5" fillId="22" borderId="0" xfId="0" applyNumberFormat="1" applyFont="1" applyFill="1" applyAlignment="1">
      <alignment/>
    </xf>
    <xf numFmtId="0" fontId="5" fillId="22" borderId="0" xfId="0" applyFont="1" applyFill="1" applyAlignment="1">
      <alignment horizontal="center"/>
    </xf>
    <xf numFmtId="16" fontId="5" fillId="22" borderId="0" xfId="0" applyNumberFormat="1" applyFont="1" applyFill="1" applyAlignment="1">
      <alignment horizontal="center"/>
    </xf>
    <xf numFmtId="47" fontId="5" fillId="22" borderId="0" xfId="0" applyNumberFormat="1" applyFont="1" applyFill="1" applyAlignment="1">
      <alignment horizontal="center"/>
    </xf>
    <xf numFmtId="179" fontId="0" fillId="24" borderId="0" xfId="0" applyNumberFormat="1" applyFill="1" applyAlignment="1">
      <alignment/>
    </xf>
    <xf numFmtId="179" fontId="3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/>
    </xf>
    <xf numFmtId="47" fontId="29" fillId="24" borderId="0" xfId="0" applyNumberFormat="1" applyFont="1" applyFill="1" applyAlignment="1">
      <alignment/>
    </xf>
    <xf numFmtId="0" fontId="30" fillId="24" borderId="0" xfId="0" applyFont="1" applyFill="1" applyAlignment="1">
      <alignment/>
    </xf>
    <xf numFmtId="47" fontId="29" fillId="24" borderId="0" xfId="0" applyNumberFormat="1" applyFont="1" applyFill="1" applyAlignment="1">
      <alignment horizontal="center"/>
    </xf>
    <xf numFmtId="0" fontId="5" fillId="25" borderId="0" xfId="0" applyFont="1" applyFill="1" applyAlignment="1">
      <alignment horizontal="center"/>
    </xf>
    <xf numFmtId="16" fontId="5" fillId="25" borderId="0" xfId="0" applyNumberFormat="1" applyFont="1" applyFill="1" applyAlignment="1">
      <alignment horizontal="center"/>
    </xf>
    <xf numFmtId="0" fontId="4" fillId="25" borderId="0" xfId="0" applyFont="1" applyFill="1" applyAlignment="1">
      <alignment/>
    </xf>
    <xf numFmtId="0" fontId="4" fillId="22" borderId="0" xfId="0" applyFont="1" applyFill="1" applyAlignment="1">
      <alignment/>
    </xf>
    <xf numFmtId="47" fontId="31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5" fillId="22" borderId="0" xfId="0" applyFont="1" applyFill="1" applyAlignment="1">
      <alignment/>
    </xf>
    <xf numFmtId="0" fontId="5" fillId="25" borderId="0" xfId="0" applyFont="1" applyFill="1" applyAlignment="1">
      <alignment/>
    </xf>
    <xf numFmtId="47" fontId="0" fillId="24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Ergo 6000 (femmes)</a:t>
            </a:r>
          </a:p>
        </c:rich>
      </c:tx>
      <c:layout>
        <c:manualLayout>
          <c:xMode val="factor"/>
          <c:yMode val="factor"/>
          <c:x val="-0.00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0.855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femmes!$C$7</c:f>
              <c:strCache>
                <c:ptCount val="1"/>
                <c:pt idx="0">
                  <c:v>Eva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femmes!$C$8:$C$19</c:f>
              <c:numCache/>
            </c:numRef>
          </c:val>
          <c:smooth val="0"/>
        </c:ser>
        <c:ser>
          <c:idx val="1"/>
          <c:order val="1"/>
          <c:tx>
            <c:strRef>
              <c:f>femmes!$D$7</c:f>
              <c:strCache>
                <c:ptCount val="1"/>
                <c:pt idx="0">
                  <c:v>Marie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femmes!$D$8:$D$19</c:f>
              <c:numCache/>
            </c:numRef>
          </c:val>
          <c:smooth val="0"/>
        </c:ser>
        <c:ser>
          <c:idx val="2"/>
          <c:order val="2"/>
          <c:tx>
            <c:strRef>
              <c:f>femmes!$E$7</c:f>
              <c:strCache>
                <c:ptCount val="1"/>
                <c:pt idx="0">
                  <c:v>Lucie 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femmes!$E$8:$E$19</c:f>
              <c:numCache/>
            </c:numRef>
          </c:val>
          <c:smooth val="0"/>
        </c:ser>
        <c:ser>
          <c:idx val="3"/>
          <c:order val="3"/>
          <c:tx>
            <c:strRef>
              <c:f>femmes!$F$7</c:f>
              <c:strCache>
                <c:ptCount val="1"/>
                <c:pt idx="0">
                  <c:v>Stéphanie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femmes!$F$8:$F$19</c:f>
              <c:numCache/>
            </c:numRef>
          </c:val>
          <c:smooth val="0"/>
        </c:ser>
        <c:ser>
          <c:idx val="4"/>
          <c:order val="4"/>
          <c:tx>
            <c:strRef>
              <c:f>femmes!$G$7</c:f>
              <c:strCache>
                <c:ptCount val="1"/>
                <c:pt idx="0">
                  <c:v>Servane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femmes!$G$8:$G$19</c:f>
              <c:numCache/>
            </c:numRef>
          </c:val>
          <c:smooth val="0"/>
        </c:ser>
        <c:ser>
          <c:idx val="5"/>
          <c:order val="5"/>
          <c:tx>
            <c:strRef>
              <c:f>femmes!$H$7</c:f>
              <c:strCache>
                <c:ptCount val="1"/>
                <c:pt idx="0">
                  <c:v>Lucie G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femmes!$H$8:$H$19</c:f>
              <c:numCache/>
            </c:numRef>
          </c:val>
          <c:smooth val="0"/>
        </c:ser>
        <c:ser>
          <c:idx val="6"/>
          <c:order val="6"/>
          <c:tx>
            <c:strRef>
              <c:f>femmes!$I$7</c:f>
              <c:strCache>
                <c:ptCount val="1"/>
                <c:pt idx="0">
                  <c:v>Gwen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femmes!$I$8:$I$19</c:f>
              <c:numCache/>
            </c:numRef>
          </c:val>
          <c:smooth val="0"/>
        </c:ser>
        <c:ser>
          <c:idx val="7"/>
          <c:order val="7"/>
          <c:tx>
            <c:strRef>
              <c:f>femmes!$J$7</c:f>
              <c:strCache>
                <c:ptCount val="1"/>
                <c:pt idx="0">
                  <c:v>Céline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femmes!$J$8:$J$19</c:f>
              <c:numCache/>
            </c:numRef>
          </c:val>
          <c:smooth val="0"/>
        </c:ser>
        <c:ser>
          <c:idx val="8"/>
          <c:order val="8"/>
          <c:tx>
            <c:strRef>
              <c:f>femmes!$K$7</c:f>
              <c:strCache>
                <c:ptCount val="1"/>
                <c:pt idx="0">
                  <c:v>Marie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femmes!$K$8:$K$19</c:f>
              <c:numCache/>
            </c:numRef>
          </c:val>
          <c:smooth val="0"/>
        </c:ser>
        <c:ser>
          <c:idx val="9"/>
          <c:order val="9"/>
          <c:tx>
            <c:strRef>
              <c:f>femmes!$L$7</c:f>
              <c:strCache>
                <c:ptCount val="1"/>
                <c:pt idx="0">
                  <c:v>Enora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femmes!$B$8:$B$19</c:f>
              <c:numCache/>
            </c:numRef>
          </c:cat>
          <c:val>
            <c:numRef>
              <c:f>femmes!$L$8:$L$19</c:f>
              <c:numCache/>
            </c:numRef>
          </c:val>
          <c:smooth val="0"/>
        </c:ser>
        <c:marker val="1"/>
        <c:axId val="33767190"/>
        <c:axId val="35469255"/>
      </c:lineChart>
      <c:catAx>
        <c:axId val="3376719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69255"/>
        <c:crosses val="autoZero"/>
        <c:auto val="1"/>
        <c:lblOffset val="100"/>
        <c:tickLblSkip val="1"/>
        <c:noMultiLvlLbl val="0"/>
      </c:catAx>
      <c:valAx>
        <c:axId val="35469255"/>
        <c:scaling>
          <c:orientation val="maxMin"/>
          <c:min val="0.0013078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7190"/>
        <c:crossesAt val="1"/>
        <c:crossBetween val="between"/>
        <c:dispUnits/>
        <c:majorUnit val="2.31481481481482E-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25"/>
          <c:y val="0.1685"/>
          <c:w val="0.08575"/>
          <c:h val="0.83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3"/>
          <c:order val="0"/>
          <c:tx>
            <c:strRef>
              <c:f>femmes!$B$21</c:f>
              <c:strCache>
                <c:ptCount val="1"/>
                <c:pt idx="0">
                  <c:v>compteur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6600"/>
              </a:solidFill>
            </c:spPr>
          </c:dPt>
          <c:dPt>
            <c:idx val="2"/>
            <c:invertIfNegative val="0"/>
            <c:spPr>
              <a:solidFill>
                <a:srgbClr val="FF66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FF00"/>
              </a:solidFill>
            </c:spPr>
          </c:dPt>
          <c:dPt>
            <c:idx val="8"/>
            <c:invertIfNegative val="0"/>
            <c:spPr>
              <a:solidFill>
                <a:srgbClr val="FFFF00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cat>
            <c:strRef>
              <c:f>femmes!$C$7:$L$7</c:f>
              <c:strCache>
                <c:ptCount val="10"/>
                <c:pt idx="0">
                  <c:v>Eva</c:v>
                </c:pt>
                <c:pt idx="1">
                  <c:v>Marie</c:v>
                </c:pt>
                <c:pt idx="2">
                  <c:v>Lucie A</c:v>
                </c:pt>
                <c:pt idx="3">
                  <c:v>Stéphanie</c:v>
                </c:pt>
                <c:pt idx="4">
                  <c:v>Servane</c:v>
                </c:pt>
                <c:pt idx="5">
                  <c:v>Lucie G</c:v>
                </c:pt>
                <c:pt idx="6">
                  <c:v>Gwen</c:v>
                </c:pt>
                <c:pt idx="7">
                  <c:v>Céline</c:v>
                </c:pt>
                <c:pt idx="8">
                  <c:v>Marie</c:v>
                </c:pt>
                <c:pt idx="9">
                  <c:v>Enora</c:v>
                </c:pt>
              </c:strCache>
            </c:strRef>
          </c:cat>
          <c:val>
            <c:numRef>
              <c:f>femmes!$C$21:$L$21</c:f>
              <c:numCache>
                <c:ptCount val="10"/>
                <c:pt idx="0">
                  <c:v>0.016974537037037038</c:v>
                </c:pt>
                <c:pt idx="1">
                  <c:v>0.017949074074074076</c:v>
                </c:pt>
                <c:pt idx="2">
                  <c:v>0.018099537037037036</c:v>
                </c:pt>
                <c:pt idx="3">
                  <c:v>0.0188125</c:v>
                </c:pt>
                <c:pt idx="4">
                  <c:v>0.01882523148148148</c:v>
                </c:pt>
                <c:pt idx="5">
                  <c:v>0.019070601851851852</c:v>
                </c:pt>
                <c:pt idx="6">
                  <c:v>0.019099537037037036</c:v>
                </c:pt>
                <c:pt idx="7">
                  <c:v>0.019542824074074074</c:v>
                </c:pt>
                <c:pt idx="8">
                  <c:v>0.019899305555555555</c:v>
                </c:pt>
                <c:pt idx="9">
                  <c:v>0.02042476851851852</c:v>
                </c:pt>
              </c:numCache>
            </c:numRef>
          </c:val>
        </c:ser>
        <c:axId val="50787840"/>
        <c:axId val="54437377"/>
      </c:bar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37377"/>
        <c:crosses val="autoZero"/>
        <c:auto val="1"/>
        <c:lblOffset val="100"/>
        <c:noMultiLvlLbl val="0"/>
      </c:catAx>
      <c:valAx>
        <c:axId val="54437377"/>
        <c:scaling>
          <c:orientation val="minMax"/>
          <c:max val="0.0208333333333334"/>
          <c:min val="0.015277777777777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87840"/>
        <c:crossesAt val="1"/>
        <c:crossBetween val="between"/>
        <c:dispUnits/>
        <c:majorUnit val="0.000694444444444446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Ergo 6000 (les 10 meilleures perf hommes)</a:t>
            </a:r>
          </a:p>
        </c:rich>
      </c:tx>
      <c:layout>
        <c:manualLayout>
          <c:xMode val="factor"/>
          <c:yMode val="factor"/>
          <c:x val="0.00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867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hommes!$C$7</c:f>
              <c:strCache>
                <c:ptCount val="1"/>
                <c:pt idx="0">
                  <c:v>François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hommes!$C$8:$C$19</c:f>
              <c:numCache/>
            </c:numRef>
          </c:val>
          <c:smooth val="0"/>
        </c:ser>
        <c:ser>
          <c:idx val="1"/>
          <c:order val="1"/>
          <c:tx>
            <c:strRef>
              <c:f>hommes!$D$7</c:f>
              <c:strCache>
                <c:ptCount val="1"/>
                <c:pt idx="0">
                  <c:v>François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hommes!$D$8:$D$19</c:f>
              <c:numCache/>
            </c:numRef>
          </c:val>
          <c:smooth val="0"/>
        </c:ser>
        <c:ser>
          <c:idx val="2"/>
          <c:order val="2"/>
          <c:tx>
            <c:strRef>
              <c:f>hommes!$E$7</c:f>
              <c:strCache>
                <c:ptCount val="1"/>
                <c:pt idx="0">
                  <c:v>Sebastian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hommes!$E$8:$E$19</c:f>
              <c:numCache/>
            </c:numRef>
          </c:val>
          <c:smooth val="0"/>
        </c:ser>
        <c:ser>
          <c:idx val="3"/>
          <c:order val="3"/>
          <c:tx>
            <c:strRef>
              <c:f>hommes!$F$7</c:f>
              <c:strCache>
                <c:ptCount val="1"/>
                <c:pt idx="0">
                  <c:v>Régis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hommes!$F$8:$F$19</c:f>
              <c:numCache/>
            </c:numRef>
          </c:val>
          <c:smooth val="0"/>
        </c:ser>
        <c:ser>
          <c:idx val="5"/>
          <c:order val="4"/>
          <c:tx>
            <c:strRef>
              <c:f>hommes!$G$7</c:f>
              <c:strCache>
                <c:ptCount val="1"/>
                <c:pt idx="0">
                  <c:v>Régis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hommes!$G$8:$G$19</c:f>
              <c:numCache/>
            </c:numRef>
          </c:val>
          <c:smooth val="0"/>
        </c:ser>
        <c:ser>
          <c:idx val="9"/>
          <c:order val="5"/>
          <c:tx>
            <c:strRef>
              <c:f>hommes!$H$7</c:f>
              <c:strCache>
                <c:ptCount val="1"/>
                <c:pt idx="0">
                  <c:v>Cédric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hommes!$H$8:$H$19</c:f>
              <c:numCache/>
            </c:numRef>
          </c:val>
          <c:smooth val="0"/>
        </c:ser>
        <c:ser>
          <c:idx val="4"/>
          <c:order val="6"/>
          <c:tx>
            <c:strRef>
              <c:f>hommes!$I$7</c:f>
              <c:strCache>
                <c:ptCount val="1"/>
                <c:pt idx="0">
                  <c:v>Marc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hommes!$I$8:$I$19</c:f>
              <c:numCache/>
            </c:numRef>
          </c:val>
          <c:smooth val="0"/>
        </c:ser>
        <c:ser>
          <c:idx val="6"/>
          <c:order val="7"/>
          <c:tx>
            <c:strRef>
              <c:f>hommes!$J$7</c:f>
              <c:strCache>
                <c:ptCount val="1"/>
                <c:pt idx="0">
                  <c:v>Fabien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hommes!$J$8:$J$19</c:f>
              <c:numCache/>
            </c:numRef>
          </c:val>
          <c:smooth val="0"/>
        </c:ser>
        <c:ser>
          <c:idx val="7"/>
          <c:order val="8"/>
          <c:tx>
            <c:strRef>
              <c:f>hommes!$K$7</c:f>
              <c:strCache>
                <c:ptCount val="1"/>
                <c:pt idx="0">
                  <c:v>Fabien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hommes!$K$8:$K$19</c:f>
              <c:numCache/>
            </c:numRef>
          </c:val>
          <c:smooth val="0"/>
        </c:ser>
        <c:ser>
          <c:idx val="8"/>
          <c:order val="9"/>
          <c:tx>
            <c:strRef>
              <c:f>hommes!$L$7</c:f>
              <c:strCache>
                <c:ptCount val="1"/>
                <c:pt idx="0">
                  <c:v>Thierry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hommes!$L$8:$L$19</c:f>
              <c:numCache/>
            </c:numRef>
          </c:val>
          <c:smooth val="0"/>
        </c:ser>
        <c:marker val="1"/>
        <c:axId val="20174346"/>
        <c:axId val="47351387"/>
      </c:lineChart>
      <c:catAx>
        <c:axId val="2017434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51387"/>
        <c:crosses val="autoZero"/>
        <c:auto val="1"/>
        <c:lblOffset val="100"/>
        <c:tickLblSkip val="1"/>
        <c:noMultiLvlLbl val="0"/>
      </c:catAx>
      <c:valAx>
        <c:axId val="47351387"/>
        <c:scaling>
          <c:orientation val="maxMin"/>
          <c:max val="0.00137731481481482"/>
          <c:min val="0.0012152777777777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:ss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4346"/>
        <c:crossesAt val="1"/>
        <c:crossBetween val="between"/>
        <c:dispUnits/>
        <c:majorUnit val="2.31481481481482E-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5"/>
          <c:y val="0.10525"/>
          <c:w val="0.1025"/>
          <c:h val="0.8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Ergo 6000 (hommes, moy inf à 2:00)</a:t>
            </a:r>
          </a:p>
        </c:rich>
      </c:tx>
      <c:layout>
        <c:manualLayout>
          <c:xMode val="factor"/>
          <c:yMode val="factor"/>
          <c:x val="0.00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867"/>
          <c:h val="0.94575"/>
        </c:manualLayout>
      </c:layout>
      <c:lineChart>
        <c:grouping val="standard"/>
        <c:varyColors val="0"/>
        <c:ser>
          <c:idx val="0"/>
          <c:order val="0"/>
          <c:tx>
            <c:strRef>
              <c:f>hommes!$C$7</c:f>
              <c:strCache>
                <c:ptCount val="1"/>
                <c:pt idx="0">
                  <c:v>François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hommes!$C$8:$C$19</c:f>
              <c:numCache/>
            </c:numRef>
          </c:val>
          <c:smooth val="0"/>
        </c:ser>
        <c:ser>
          <c:idx val="1"/>
          <c:order val="1"/>
          <c:tx>
            <c:strRef>
              <c:f>hommes!$D$7</c:f>
              <c:strCache>
                <c:ptCount val="1"/>
                <c:pt idx="0">
                  <c:v>François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hommes!$D$8:$D$19</c:f>
              <c:numCache/>
            </c:numRef>
          </c:val>
          <c:smooth val="0"/>
        </c:ser>
        <c:ser>
          <c:idx val="2"/>
          <c:order val="2"/>
          <c:tx>
            <c:strRef>
              <c:f>hommes!$E$7</c:f>
              <c:strCache>
                <c:ptCount val="1"/>
                <c:pt idx="0">
                  <c:v>Sebastian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hommes!$E$8:$E$19</c:f>
              <c:numCache/>
            </c:numRef>
          </c:val>
          <c:smooth val="0"/>
        </c:ser>
        <c:ser>
          <c:idx val="3"/>
          <c:order val="3"/>
          <c:tx>
            <c:strRef>
              <c:f>hommes!$F$7</c:f>
              <c:strCache>
                <c:ptCount val="1"/>
                <c:pt idx="0">
                  <c:v>Régis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hommes!$F$8:$F$19</c:f>
              <c:numCache/>
            </c:numRef>
          </c:val>
          <c:smooth val="0"/>
        </c:ser>
        <c:ser>
          <c:idx val="5"/>
          <c:order val="4"/>
          <c:tx>
            <c:strRef>
              <c:f>hommes!$G$7</c:f>
              <c:strCache>
                <c:ptCount val="1"/>
                <c:pt idx="0">
                  <c:v>Régis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hommes!$G$8:$G$19</c:f>
              <c:numCache/>
            </c:numRef>
          </c:val>
          <c:smooth val="0"/>
        </c:ser>
        <c:ser>
          <c:idx val="9"/>
          <c:order val="5"/>
          <c:tx>
            <c:strRef>
              <c:f>hommes!$H$7</c:f>
              <c:strCache>
                <c:ptCount val="1"/>
                <c:pt idx="0">
                  <c:v>Cédric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hommes!$H$8:$H$19</c:f>
              <c:numCache/>
            </c:numRef>
          </c:val>
          <c:smooth val="0"/>
        </c:ser>
        <c:ser>
          <c:idx val="4"/>
          <c:order val="6"/>
          <c:tx>
            <c:strRef>
              <c:f>hommes!$I$7</c:f>
              <c:strCache>
                <c:ptCount val="1"/>
                <c:pt idx="0">
                  <c:v>Marc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hommes!$I$8:$I$19</c:f>
              <c:numCache/>
            </c:numRef>
          </c:val>
          <c:smooth val="0"/>
        </c:ser>
        <c:ser>
          <c:idx val="6"/>
          <c:order val="7"/>
          <c:tx>
            <c:strRef>
              <c:f>hommes!$J$7</c:f>
              <c:strCache>
                <c:ptCount val="1"/>
                <c:pt idx="0">
                  <c:v>Fabien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hommes!$J$8:$J$19</c:f>
              <c:numCache/>
            </c:numRef>
          </c:val>
          <c:smooth val="0"/>
        </c:ser>
        <c:ser>
          <c:idx val="7"/>
          <c:order val="8"/>
          <c:tx>
            <c:strRef>
              <c:f>hommes!$K$7</c:f>
              <c:strCache>
                <c:ptCount val="1"/>
                <c:pt idx="0">
                  <c:v>Fabien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hommes!$K$8:$K$19</c:f>
              <c:numCache/>
            </c:numRef>
          </c:val>
          <c:smooth val="0"/>
        </c:ser>
        <c:ser>
          <c:idx val="8"/>
          <c:order val="9"/>
          <c:tx>
            <c:strRef>
              <c:f>hommes!$L$7</c:f>
              <c:strCache>
                <c:ptCount val="1"/>
                <c:pt idx="0">
                  <c:v>Thierry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hommes!$L$8:$L$19</c:f>
              <c:numCache/>
            </c:numRef>
          </c:val>
          <c:smooth val="0"/>
        </c:ser>
        <c:ser>
          <c:idx val="10"/>
          <c:order val="10"/>
          <c:tx>
            <c:strRef>
              <c:f>hommes!$M$7</c:f>
              <c:strCache>
                <c:ptCount val="1"/>
                <c:pt idx="0">
                  <c:v>Thierry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hommes!$M$8:$M$19</c:f>
              <c:numCache/>
            </c:numRef>
          </c:val>
          <c:smooth val="0"/>
        </c:ser>
        <c:ser>
          <c:idx val="11"/>
          <c:order val="11"/>
          <c:tx>
            <c:strRef>
              <c:f>hommes!$N$7</c:f>
              <c:strCache>
                <c:ptCount val="1"/>
                <c:pt idx="0">
                  <c:v>Victor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hommes!$N$8:$N$19</c:f>
              <c:numCache/>
            </c:numRef>
          </c:val>
          <c:smooth val="0"/>
        </c:ser>
        <c:ser>
          <c:idx val="12"/>
          <c:order val="12"/>
          <c:tx>
            <c:strRef>
              <c:f>hommes!$O$7</c:f>
              <c:strCache>
                <c:ptCount val="1"/>
                <c:pt idx="0">
                  <c:v>Grégory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hommes!$O$8:$O$19</c:f>
              <c:numCache/>
            </c:numRef>
          </c:val>
          <c:smooth val="0"/>
        </c:ser>
        <c:ser>
          <c:idx val="13"/>
          <c:order val="13"/>
          <c:tx>
            <c:strRef>
              <c:f>hommes!$P$7</c:f>
              <c:strCache>
                <c:ptCount val="1"/>
                <c:pt idx="0">
                  <c:v>Anthony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hommes!$P$8:$P$19</c:f>
              <c:numCache/>
            </c:numRef>
          </c:val>
          <c:smooth val="0"/>
        </c:ser>
        <c:marker val="1"/>
        <c:axId val="23509300"/>
        <c:axId val="10257109"/>
      </c:lineChart>
      <c:catAx>
        <c:axId val="2350930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57109"/>
        <c:crosses val="autoZero"/>
        <c:auto val="1"/>
        <c:lblOffset val="100"/>
        <c:tickLblSkip val="1"/>
        <c:noMultiLvlLbl val="0"/>
      </c:catAx>
      <c:valAx>
        <c:axId val="10257109"/>
        <c:scaling>
          <c:orientation val="maxMin"/>
          <c:max val="0.00152777777777778"/>
          <c:min val="0.0012152777777777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9300"/>
        <c:crossesAt val="1"/>
        <c:crossBetween val="between"/>
        <c:dispUnits/>
        <c:majorUnit val="2.31481481481482E-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75"/>
          <c:y val="0.1"/>
          <c:w val="0.1"/>
          <c:h val="0.8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2"/>
          <c:order val="0"/>
          <c:tx>
            <c:strRef>
              <c:f>hommes!$B$20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hommes!$C$7:$AB$7</c:f>
              <c:strCache/>
            </c:strRef>
          </c:cat>
          <c:val>
            <c:numRef>
              <c:f>hommes!$C$20:$AB$20</c:f>
              <c:numCache/>
            </c:numRef>
          </c:val>
        </c:ser>
        <c:ser>
          <c:idx val="13"/>
          <c:order val="1"/>
          <c:tx>
            <c:strRef>
              <c:f>hommes!$B$21</c:f>
              <c:strCache>
                <c:ptCount val="1"/>
                <c:pt idx="0">
                  <c:v>compteur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6600"/>
              </a:solidFill>
            </c:spPr>
          </c:dPt>
          <c:dPt>
            <c:idx val="3"/>
            <c:invertIfNegative val="0"/>
            <c:spPr>
              <a:solidFill>
                <a:srgbClr val="FF9900"/>
              </a:solidFill>
            </c:spPr>
          </c:dPt>
          <c:dPt>
            <c:idx val="4"/>
            <c:invertIfNegative val="0"/>
            <c:spPr>
              <a:solidFill>
                <a:srgbClr val="FFCC00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Pt>
            <c:idx val="6"/>
            <c:invertIfNegative val="0"/>
            <c:spPr>
              <a:solidFill>
                <a:srgbClr val="FFFF00"/>
              </a:solidFill>
            </c:spPr>
          </c:dPt>
          <c:dPt>
            <c:idx val="7"/>
            <c:invertIfNegative val="0"/>
            <c:spPr>
              <a:solidFill>
                <a:srgbClr val="FFFF00"/>
              </a:solidFill>
            </c:spPr>
          </c:dPt>
          <c:dPt>
            <c:idx val="8"/>
            <c:invertIfNegative val="0"/>
            <c:spPr>
              <a:solidFill>
                <a:srgbClr val="FFFF00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CCFFCC"/>
              </a:solidFill>
            </c:spPr>
          </c:dPt>
          <c:dPt>
            <c:idx val="11"/>
            <c:invertIfNegative val="0"/>
            <c:spPr>
              <a:solidFill>
                <a:srgbClr val="99CC00"/>
              </a:solidFill>
            </c:spPr>
          </c:dPt>
          <c:dPt>
            <c:idx val="12"/>
            <c:invertIfNegative val="0"/>
            <c:spPr>
              <a:solidFill>
                <a:srgbClr val="99CC00"/>
              </a:solidFill>
            </c:spPr>
          </c:dPt>
          <c:dPt>
            <c:idx val="13"/>
            <c:invertIfNegative val="0"/>
            <c:spPr>
              <a:solidFill>
                <a:srgbClr val="99CC00"/>
              </a:solidFill>
            </c:spPr>
          </c:dPt>
          <c:cat>
            <c:strRef>
              <c:f>hommes!$C$7:$AB$7</c:f>
              <c:strCache/>
            </c:strRef>
          </c:cat>
          <c:val>
            <c:numRef>
              <c:f>hommes!$C$21:$AB$21</c:f>
              <c:numCache/>
            </c:numRef>
          </c:val>
        </c:ser>
        <c:axId val="25205118"/>
        <c:axId val="25519471"/>
      </c:barChart>
      <c:catAx>
        <c:axId val="252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519471"/>
        <c:crosses val="autoZero"/>
        <c:auto val="1"/>
        <c:lblOffset val="100"/>
        <c:noMultiLvlLbl val="0"/>
      </c:catAx>
      <c:valAx>
        <c:axId val="25519471"/>
        <c:scaling>
          <c:orientation val="minMax"/>
          <c:max val="0.01875"/>
          <c:min val="0.0145833333333334"/>
        </c:scaling>
        <c:axPos val="l"/>
        <c:majorGridlines/>
        <c:delete val="0"/>
        <c:numFmt formatCode="h:mm:ss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5205118"/>
        <c:crossesAt val="1"/>
        <c:crossBetween val="between"/>
        <c:dispUnits/>
        <c:majorUnit val="0.000694444444444446"/>
        <c:minorUnit val="0.000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75"/>
          <c:w val="0.8455"/>
          <c:h val="0.90675"/>
        </c:manualLayout>
      </c:layout>
      <c:lineChart>
        <c:grouping val="standard"/>
        <c:varyColors val="0"/>
        <c:ser>
          <c:idx val="14"/>
          <c:order val="0"/>
          <c:tx>
            <c:strRef>
              <c:f>hommes!$Q$7</c:f>
              <c:strCache>
                <c:ptCount val="1"/>
                <c:pt idx="0">
                  <c:v>Antoine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hommes!$Q$8:$Q$19</c:f>
              <c:numCache/>
            </c:numRef>
          </c:val>
          <c:smooth val="0"/>
        </c:ser>
        <c:ser>
          <c:idx val="15"/>
          <c:order val="1"/>
          <c:tx>
            <c:strRef>
              <c:f>hommes!$R$7</c:f>
              <c:strCache>
                <c:ptCount val="1"/>
                <c:pt idx="0">
                  <c:v>Victor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hommes!$R$8:$R$19</c:f>
              <c:numCache/>
            </c:numRef>
          </c:val>
          <c:smooth val="0"/>
        </c:ser>
        <c:ser>
          <c:idx val="16"/>
          <c:order val="2"/>
          <c:tx>
            <c:strRef>
              <c:f>hommes!$S$7</c:f>
              <c:strCache>
                <c:ptCount val="1"/>
                <c:pt idx="0">
                  <c:v>Nicolas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hommes!$S$8:$S$19</c:f>
              <c:numCache/>
            </c:numRef>
          </c:val>
          <c:smooth val="0"/>
        </c:ser>
        <c:ser>
          <c:idx val="17"/>
          <c:order val="3"/>
          <c:tx>
            <c:strRef>
              <c:f>hommes!$T$7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hommes!$T$8:$T$19</c:f>
              <c:numCache/>
            </c:numRef>
          </c:val>
          <c:smooth val="0"/>
        </c:ser>
        <c:ser>
          <c:idx val="18"/>
          <c:order val="4"/>
          <c:tx>
            <c:strRef>
              <c:f>hommes!$U$7</c:f>
              <c:strCache>
                <c:ptCount val="1"/>
                <c:pt idx="0">
                  <c:v>Laurent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hommes!$U$8:$U$19</c:f>
              <c:numCache/>
            </c:numRef>
          </c:val>
          <c:smooth val="0"/>
        </c:ser>
        <c:ser>
          <c:idx val="19"/>
          <c:order val="5"/>
          <c:tx>
            <c:strRef>
              <c:f>hommes!$V$7</c:f>
              <c:strCache>
                <c:ptCount val="1"/>
                <c:pt idx="0">
                  <c:v>Raphaël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hommes!$V$8:$V$19</c:f>
              <c:numCache/>
            </c:numRef>
          </c:val>
          <c:smooth val="0"/>
        </c:ser>
        <c:ser>
          <c:idx val="20"/>
          <c:order val="6"/>
          <c:tx>
            <c:strRef>
              <c:f>hommes!$W$7</c:f>
              <c:strCache>
                <c:ptCount val="1"/>
                <c:pt idx="0">
                  <c:v>François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hommes!$W$8:$W$19</c:f>
              <c:numCache/>
            </c:numRef>
          </c:val>
          <c:smooth val="0"/>
        </c:ser>
        <c:ser>
          <c:idx val="22"/>
          <c:order val="7"/>
          <c:tx>
            <c:strRef>
              <c:f>hommes!$Y$7</c:f>
              <c:strCache>
                <c:ptCount val="1"/>
                <c:pt idx="0">
                  <c:v>François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hommes!$Y$8:$Y$19</c:f>
              <c:numCache/>
            </c:numRef>
          </c:val>
          <c:smooth val="0"/>
        </c:ser>
        <c:ser>
          <c:idx val="23"/>
          <c:order val="8"/>
          <c:tx>
            <c:strRef>
              <c:f>hommes!$Z$7</c:f>
              <c:strCache>
                <c:ptCount val="1"/>
                <c:pt idx="0">
                  <c:v>Martin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hommes!$Z$8:$Z$19</c:f>
              <c:numCache/>
            </c:numRef>
          </c:val>
          <c:smooth val="0"/>
        </c:ser>
        <c:ser>
          <c:idx val="24"/>
          <c:order val="9"/>
          <c:tx>
            <c:strRef>
              <c:f>hommes!$AA$7</c:f>
              <c:strCache>
                <c:ptCount val="1"/>
                <c:pt idx="0">
                  <c:v>Raphaël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hommes!$AA$8:$AA$19</c:f>
              <c:numCache/>
            </c:numRef>
          </c:val>
          <c:smooth val="0"/>
        </c:ser>
        <c:ser>
          <c:idx val="25"/>
          <c:order val="10"/>
          <c:tx>
            <c:strRef>
              <c:f>hommes!$AB$7</c:f>
              <c:strCache>
                <c:ptCount val="1"/>
                <c:pt idx="0">
                  <c:v>Martin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hommes!$B$8:$B$19</c:f>
              <c:numCache/>
            </c:numRef>
          </c:cat>
          <c:val>
            <c:numRef>
              <c:f>hommes!$AB$8:$AB$19</c:f>
              <c:numCache/>
            </c:numRef>
          </c:val>
          <c:smooth val="0"/>
        </c:ser>
        <c:axId val="28348648"/>
        <c:axId val="53811241"/>
      </c:lineChart>
      <c:catAx>
        <c:axId val="2834864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811241"/>
        <c:crossesAt val="0.00121527777777778"/>
        <c:auto val="1"/>
        <c:lblOffset val="100"/>
        <c:noMultiLvlLbl val="0"/>
      </c:catAx>
      <c:valAx>
        <c:axId val="53811241"/>
        <c:scaling>
          <c:orientation val="maxMin"/>
          <c:max val="0.0016550925925926"/>
          <c:min val="0.001273148148148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8348648"/>
        <c:crossesAt val="1"/>
        <c:crossBetween val="between"/>
        <c:dispUnits/>
        <c:minorUnit val="1E-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132"/>
          <c:w val="0.1265"/>
          <c:h val="0.78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26</xdr:row>
      <xdr:rowOff>38100</xdr:rowOff>
    </xdr:from>
    <xdr:to>
      <xdr:col>13</xdr:col>
      <xdr:colOff>28575</xdr:colOff>
      <xdr:row>53</xdr:row>
      <xdr:rowOff>47625</xdr:rowOff>
    </xdr:to>
    <xdr:graphicFrame>
      <xdr:nvGraphicFramePr>
        <xdr:cNvPr id="1" name="Chart 2"/>
        <xdr:cNvGraphicFramePr/>
      </xdr:nvGraphicFramePr>
      <xdr:xfrm>
        <a:off x="333375" y="4248150"/>
        <a:ext cx="99631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26</xdr:row>
      <xdr:rowOff>123825</xdr:rowOff>
    </xdr:from>
    <xdr:to>
      <xdr:col>20</xdr:col>
      <xdr:colOff>57150</xdr:colOff>
      <xdr:row>44</xdr:row>
      <xdr:rowOff>28575</xdr:rowOff>
    </xdr:to>
    <xdr:graphicFrame>
      <xdr:nvGraphicFramePr>
        <xdr:cNvPr id="2" name="Chart 7"/>
        <xdr:cNvGraphicFramePr/>
      </xdr:nvGraphicFramePr>
      <xdr:xfrm>
        <a:off x="11058525" y="4333875"/>
        <a:ext cx="46672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</cdr:x>
      <cdr:y>0</cdr:y>
    </cdr:from>
    <cdr:to>
      <cdr:x>0.6855</cdr:x>
      <cdr:y>0.0595</cdr:y>
    </cdr:to>
    <cdr:sp>
      <cdr:nvSpPr>
        <cdr:cNvPr id="1" name="TextBox 1"/>
        <cdr:cNvSpPr txBox="1">
          <a:spLocks noChangeArrowheads="1"/>
        </cdr:cNvSpPr>
      </cdr:nvSpPr>
      <cdr:spPr>
        <a:xfrm>
          <a:off x="2266950" y="0"/>
          <a:ext cx="4105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Ergo 6000 (hommes, moy sup à 2:00)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27</xdr:row>
      <xdr:rowOff>57150</xdr:rowOff>
    </xdr:from>
    <xdr:to>
      <xdr:col>13</xdr:col>
      <xdr:colOff>533400</xdr:colOff>
      <xdr:row>59</xdr:row>
      <xdr:rowOff>0</xdr:rowOff>
    </xdr:to>
    <xdr:graphicFrame>
      <xdr:nvGraphicFramePr>
        <xdr:cNvPr id="1" name="Chart 3"/>
        <xdr:cNvGraphicFramePr/>
      </xdr:nvGraphicFramePr>
      <xdr:xfrm>
        <a:off x="676275" y="4429125"/>
        <a:ext cx="98202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62</xdr:row>
      <xdr:rowOff>0</xdr:rowOff>
    </xdr:from>
    <xdr:to>
      <xdr:col>14</xdr:col>
      <xdr:colOff>76200</xdr:colOff>
      <xdr:row>95</xdr:row>
      <xdr:rowOff>38100</xdr:rowOff>
    </xdr:to>
    <xdr:graphicFrame>
      <xdr:nvGraphicFramePr>
        <xdr:cNvPr id="2" name="Chart 14"/>
        <xdr:cNvGraphicFramePr/>
      </xdr:nvGraphicFramePr>
      <xdr:xfrm>
        <a:off x="695325" y="10039350"/>
        <a:ext cx="10067925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27</xdr:row>
      <xdr:rowOff>85725</xdr:rowOff>
    </xdr:from>
    <xdr:to>
      <xdr:col>25</xdr:col>
      <xdr:colOff>504825</xdr:colOff>
      <xdr:row>52</xdr:row>
      <xdr:rowOff>123825</xdr:rowOff>
    </xdr:to>
    <xdr:graphicFrame>
      <xdr:nvGraphicFramePr>
        <xdr:cNvPr id="3" name="Chart 16"/>
        <xdr:cNvGraphicFramePr/>
      </xdr:nvGraphicFramePr>
      <xdr:xfrm>
        <a:off x="11572875" y="4457700"/>
        <a:ext cx="771525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97</xdr:row>
      <xdr:rowOff>133350</xdr:rowOff>
    </xdr:from>
    <xdr:to>
      <xdr:col>13</xdr:col>
      <xdr:colOff>352425</xdr:colOff>
      <xdr:row>131</xdr:row>
      <xdr:rowOff>38100</xdr:rowOff>
    </xdr:to>
    <xdr:graphicFrame>
      <xdr:nvGraphicFramePr>
        <xdr:cNvPr id="4" name="Chart 17"/>
        <xdr:cNvGraphicFramePr/>
      </xdr:nvGraphicFramePr>
      <xdr:xfrm>
        <a:off x="1019175" y="15840075"/>
        <a:ext cx="9296400" cy="5410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tabSelected="1" zoomScalePageLayoutView="0" workbookViewId="0" topLeftCell="B1">
      <selection activeCell="L7" sqref="L7"/>
    </sheetView>
  </sheetViews>
  <sheetFormatPr defaultColWidth="11.421875" defaultRowHeight="12.75"/>
  <cols>
    <col min="1" max="1" width="11.421875" style="4" customWidth="1"/>
    <col min="2" max="2" width="13.57421875" style="4" customWidth="1"/>
    <col min="3" max="11" width="11.421875" style="3" customWidth="1"/>
    <col min="12" max="12" width="13.7109375" style="4" bestFit="1" customWidth="1"/>
    <col min="13" max="13" width="12.421875" style="4" bestFit="1" customWidth="1"/>
    <col min="14" max="15" width="11.421875" style="4" customWidth="1"/>
    <col min="16" max="16" width="12.421875" style="4" bestFit="1" customWidth="1"/>
    <col min="17" max="16384" width="11.421875" style="4" customWidth="1"/>
  </cols>
  <sheetData>
    <row r="2" spans="2:6" ht="12.75">
      <c r="B2" s="1" t="s">
        <v>1</v>
      </c>
      <c r="C2" s="2"/>
      <c r="D2" s="2"/>
      <c r="E2" s="31"/>
      <c r="F2" s="1" t="s">
        <v>60</v>
      </c>
    </row>
    <row r="3" spans="5:10" ht="12.75">
      <c r="E3" s="30"/>
      <c r="F3" s="1" t="s">
        <v>59</v>
      </c>
      <c r="J3" s="5"/>
    </row>
    <row r="4" spans="6:10" ht="12.75">
      <c r="F4" s="1"/>
      <c r="J4" s="5"/>
    </row>
    <row r="5" spans="3:12" ht="12.75">
      <c r="C5" s="28">
        <v>383855</v>
      </c>
      <c r="D5" s="28"/>
      <c r="E5" s="19">
        <v>272662</v>
      </c>
      <c r="F5" s="28"/>
      <c r="G5" s="28"/>
      <c r="H5" s="28">
        <v>381337</v>
      </c>
      <c r="I5" s="19">
        <v>309475</v>
      </c>
      <c r="J5" s="28"/>
      <c r="K5" s="19">
        <v>383995</v>
      </c>
      <c r="L5" s="28"/>
    </row>
    <row r="6" spans="3:12" ht="12.75">
      <c r="C6" s="28" t="s">
        <v>19</v>
      </c>
      <c r="D6" s="28" t="s">
        <v>58</v>
      </c>
      <c r="E6" s="19" t="s">
        <v>20</v>
      </c>
      <c r="F6" s="28" t="s">
        <v>66</v>
      </c>
      <c r="G6" s="28" t="s">
        <v>57</v>
      </c>
      <c r="H6" s="28" t="s">
        <v>23</v>
      </c>
      <c r="I6" s="19" t="s">
        <v>21</v>
      </c>
      <c r="J6" s="28" t="s">
        <v>67</v>
      </c>
      <c r="K6" s="19" t="s">
        <v>24</v>
      </c>
      <c r="L6" s="28" t="s">
        <v>68</v>
      </c>
    </row>
    <row r="7" spans="3:12" ht="12.75">
      <c r="C7" s="28" t="s">
        <v>2</v>
      </c>
      <c r="D7" s="28" t="s">
        <v>25</v>
      </c>
      <c r="E7" s="20" t="s">
        <v>61</v>
      </c>
      <c r="F7" s="28" t="s">
        <v>53</v>
      </c>
      <c r="G7" s="28" t="s">
        <v>55</v>
      </c>
      <c r="H7" s="28" t="s">
        <v>62</v>
      </c>
      <c r="I7" s="19" t="s">
        <v>22</v>
      </c>
      <c r="J7" s="28" t="s">
        <v>54</v>
      </c>
      <c r="K7" s="19" t="s">
        <v>25</v>
      </c>
      <c r="L7" s="28" t="s">
        <v>56</v>
      </c>
    </row>
    <row r="8" spans="2:12" ht="12.75">
      <c r="B8" s="4">
        <v>500</v>
      </c>
      <c r="C8" s="5">
        <v>0.0013067129629629629</v>
      </c>
      <c r="D8" s="5">
        <v>0.001388888888888889</v>
      </c>
      <c r="E8" s="5">
        <v>0.001417824074074074</v>
      </c>
      <c r="F8" s="5">
        <v>0.001494212962962963</v>
      </c>
      <c r="G8" s="5">
        <v>0.0014571759259259258</v>
      </c>
      <c r="H8" s="5">
        <v>0.0014282407407407406</v>
      </c>
      <c r="I8" s="5">
        <v>0.0015069444444444444</v>
      </c>
      <c r="J8" s="5">
        <v>0.001550925925925926</v>
      </c>
      <c r="K8" s="5">
        <v>0.0015289351851851853</v>
      </c>
      <c r="L8" s="5">
        <v>0.0015787037037037037</v>
      </c>
    </row>
    <row r="9" spans="2:12" ht="12.75">
      <c r="B9" s="4">
        <v>1000</v>
      </c>
      <c r="C9" s="5">
        <v>0.0013668981481481481</v>
      </c>
      <c r="D9" s="5">
        <v>0.0014618055555555556</v>
      </c>
      <c r="E9" s="5">
        <v>0.0014641203703703706</v>
      </c>
      <c r="F9" s="5">
        <v>0.0015266203703703702</v>
      </c>
      <c r="G9" s="5">
        <v>0.0015127314814814814</v>
      </c>
      <c r="H9" s="5">
        <v>0.0015381944444444445</v>
      </c>
      <c r="I9" s="5">
        <v>0.0015590277777777779</v>
      </c>
      <c r="J9" s="5">
        <v>0.001582175925925926</v>
      </c>
      <c r="K9" s="5">
        <v>0.001619212962962963</v>
      </c>
      <c r="L9" s="5">
        <v>0.0016400462962962963</v>
      </c>
    </row>
    <row r="10" spans="2:12" ht="12.75">
      <c r="B10" s="4">
        <v>1500</v>
      </c>
      <c r="C10" s="5">
        <v>0.001394675925925926</v>
      </c>
      <c r="D10" s="5">
        <v>0.0014745370370370372</v>
      </c>
      <c r="E10" s="5">
        <v>0.0014675925925925926</v>
      </c>
      <c r="F10" s="5">
        <v>0.0015543981481481483</v>
      </c>
      <c r="G10" s="5">
        <v>0.001550925925925926</v>
      </c>
      <c r="H10" s="5">
        <v>0.001565972222222222</v>
      </c>
      <c r="I10" s="5">
        <v>0.0015810185185185187</v>
      </c>
      <c r="J10" s="5">
        <v>0.0016122685185185187</v>
      </c>
      <c r="K10" s="5">
        <v>0.0016469907407407407</v>
      </c>
      <c r="L10" s="5">
        <v>0.0016944444444444444</v>
      </c>
    </row>
    <row r="11" spans="2:14" ht="12.75">
      <c r="B11" s="6">
        <v>2000</v>
      </c>
      <c r="C11" s="7">
        <v>0.0014131944444444446</v>
      </c>
      <c r="D11" s="7">
        <v>0.0015185185185185182</v>
      </c>
      <c r="E11" s="7">
        <v>0.0015034722222222222</v>
      </c>
      <c r="F11" s="7">
        <v>0.00156712962962963</v>
      </c>
      <c r="G11" s="7">
        <v>0.0015810185185185187</v>
      </c>
      <c r="H11" s="7">
        <v>0.0016030092592592595</v>
      </c>
      <c r="I11" s="7">
        <v>0.0015995370370370371</v>
      </c>
      <c r="J11" s="7">
        <v>0.0016122685185185187</v>
      </c>
      <c r="K11" s="7">
        <v>0.001681712962962963</v>
      </c>
      <c r="L11" s="7">
        <v>0.0017152777777777776</v>
      </c>
      <c r="N11" s="8"/>
    </row>
    <row r="12" spans="2:14" ht="12.75">
      <c r="B12" s="4">
        <v>2500</v>
      </c>
      <c r="C12" s="5">
        <v>0.0014398148148148148</v>
      </c>
      <c r="D12" s="5">
        <v>0.001525462962962963</v>
      </c>
      <c r="E12" s="5">
        <v>0.0015277777777777779</v>
      </c>
      <c r="F12" s="5">
        <v>0.001579861111111111</v>
      </c>
      <c r="G12" s="5">
        <v>0.0016053240740740741</v>
      </c>
      <c r="H12" s="5">
        <v>0.0016261574074074075</v>
      </c>
      <c r="I12" s="5">
        <v>0.001613425925925926</v>
      </c>
      <c r="J12" s="5">
        <v>0.0016979166666666664</v>
      </c>
      <c r="K12" s="5">
        <v>0.001689814814814815</v>
      </c>
      <c r="L12" s="5">
        <v>0.001736111111111111</v>
      </c>
      <c r="N12" s="8"/>
    </row>
    <row r="13" spans="2:12" ht="12.75">
      <c r="B13" s="4">
        <v>3000</v>
      </c>
      <c r="C13" s="5">
        <v>0.0014479166666666666</v>
      </c>
      <c r="D13" s="5">
        <v>0.001513888888888889</v>
      </c>
      <c r="E13" s="5">
        <v>0.001540509259259259</v>
      </c>
      <c r="F13" s="5">
        <v>0.0015856481481481479</v>
      </c>
      <c r="G13" s="5">
        <v>0.0016145833333333333</v>
      </c>
      <c r="H13" s="5">
        <v>0.0016342592592592596</v>
      </c>
      <c r="I13" s="5">
        <v>0.0016087962962962963</v>
      </c>
      <c r="J13" s="5">
        <v>0.0016562499999999997</v>
      </c>
      <c r="K13" s="5">
        <v>0.001681712962962963</v>
      </c>
      <c r="L13" s="5">
        <v>0.0017233796296296294</v>
      </c>
    </row>
    <row r="14" spans="2:14" ht="12.75">
      <c r="B14" s="4">
        <v>3500</v>
      </c>
      <c r="C14" s="5">
        <v>0.0014386574074074076</v>
      </c>
      <c r="D14" s="5">
        <v>0.0015069444444444444</v>
      </c>
      <c r="E14" s="5">
        <v>0.001550925925925926</v>
      </c>
      <c r="F14" s="5">
        <v>0.0016087962962962963</v>
      </c>
      <c r="G14" s="5">
        <v>0.001619212962962963</v>
      </c>
      <c r="H14" s="5">
        <v>0.0016342592592592596</v>
      </c>
      <c r="I14" s="5">
        <v>0.001611111111111111</v>
      </c>
      <c r="J14" s="5">
        <v>0.0016435185185185183</v>
      </c>
      <c r="K14" s="5">
        <v>0.0017233796296296294</v>
      </c>
      <c r="L14" s="5">
        <v>0.0017581018518518518</v>
      </c>
      <c r="N14" s="8"/>
    </row>
    <row r="15" spans="2:15" ht="12.75">
      <c r="B15" s="6">
        <v>4000</v>
      </c>
      <c r="C15" s="7">
        <v>0.0014479166666666666</v>
      </c>
      <c r="D15" s="7">
        <v>0.001521990740740741</v>
      </c>
      <c r="E15" s="7">
        <v>0.001550925925925926</v>
      </c>
      <c r="F15" s="7">
        <v>0.001597222222222222</v>
      </c>
      <c r="G15" s="7">
        <v>0.001596064814814815</v>
      </c>
      <c r="H15" s="7">
        <v>0.0016226851851851853</v>
      </c>
      <c r="I15" s="7">
        <v>0.0016319444444444445</v>
      </c>
      <c r="J15" s="7">
        <v>0.0016296296296296295</v>
      </c>
      <c r="K15" s="7">
        <v>0.0017083333333333334</v>
      </c>
      <c r="L15" s="7">
        <v>0.0017557870370370368</v>
      </c>
      <c r="N15" s="8"/>
      <c r="O15" s="4" t="s">
        <v>17</v>
      </c>
    </row>
    <row r="16" spans="2:12" ht="12.75">
      <c r="B16" s="4">
        <v>4500</v>
      </c>
      <c r="C16" s="5">
        <v>0.0014386574074074076</v>
      </c>
      <c r="D16" s="5">
        <v>0.0015150462962962962</v>
      </c>
      <c r="E16" s="5">
        <v>0.0015590277777777779</v>
      </c>
      <c r="F16" s="5">
        <v>0.00159375</v>
      </c>
      <c r="G16" s="5">
        <v>0.0016076388888888887</v>
      </c>
      <c r="H16" s="5">
        <v>0.0016377314814814815</v>
      </c>
      <c r="I16" s="5">
        <v>0.001611111111111111</v>
      </c>
      <c r="J16" s="5">
        <v>0.001712962962962963</v>
      </c>
      <c r="K16" s="5">
        <v>0.0016921296296296296</v>
      </c>
      <c r="L16" s="5">
        <v>0.0017280092592592592</v>
      </c>
    </row>
    <row r="17" spans="2:16" ht="12.75">
      <c r="B17" s="4">
        <v>5000</v>
      </c>
      <c r="C17" s="5">
        <v>0.0014444444444444444</v>
      </c>
      <c r="D17" s="5">
        <v>0.0015277777777777779</v>
      </c>
      <c r="E17" s="5">
        <v>0.0015543981481481483</v>
      </c>
      <c r="F17" s="5">
        <v>0.0015983796296296295</v>
      </c>
      <c r="G17" s="5">
        <v>0.001571759259259259</v>
      </c>
      <c r="H17" s="5">
        <v>0.001621527777777778</v>
      </c>
      <c r="I17" s="5">
        <v>0.0016180555555555557</v>
      </c>
      <c r="J17" s="5">
        <v>0.0016793981481481484</v>
      </c>
      <c r="K17" s="5">
        <v>0.001681712962962963</v>
      </c>
      <c r="L17" s="5">
        <v>0.0017060185185185184</v>
      </c>
      <c r="M17" s="9" t="s">
        <v>16</v>
      </c>
      <c r="N17" s="8">
        <v>1.15740740740741E-05</v>
      </c>
      <c r="O17" s="9" t="s">
        <v>18</v>
      </c>
      <c r="P17" s="4">
        <v>2.31481481481482E-05</v>
      </c>
    </row>
    <row r="18" spans="2:16" ht="12.75">
      <c r="B18" s="4">
        <v>5500</v>
      </c>
      <c r="C18" s="5">
        <v>0.0014374999999999998</v>
      </c>
      <c r="D18" s="5">
        <v>0.001525462962962963</v>
      </c>
      <c r="E18" s="5">
        <v>0.0015150462962962962</v>
      </c>
      <c r="F18" s="5">
        <v>0.001571759259259259</v>
      </c>
      <c r="G18" s="5">
        <v>0.0015543981481481483</v>
      </c>
      <c r="H18" s="5">
        <v>0.0015983796296296295</v>
      </c>
      <c r="I18" s="5">
        <v>0.0016006944444444445</v>
      </c>
      <c r="J18" s="5">
        <v>0.001619212962962963</v>
      </c>
      <c r="K18" s="5">
        <v>0.0016550925925925926</v>
      </c>
      <c r="L18" s="5">
        <v>0.0016875</v>
      </c>
      <c r="M18" s="9" t="s">
        <v>6</v>
      </c>
      <c r="N18" s="4">
        <f>N17*O18</f>
        <v>0.0013078703703703733</v>
      </c>
      <c r="O18" s="8">
        <v>113</v>
      </c>
      <c r="P18" s="4">
        <v>0.0013078703703703733</v>
      </c>
    </row>
    <row r="19" spans="2:16" ht="12.75">
      <c r="B19" s="4">
        <v>6000</v>
      </c>
      <c r="C19" s="5">
        <v>0.0013981481481481481</v>
      </c>
      <c r="D19" s="5">
        <v>0.0014687500000000002</v>
      </c>
      <c r="E19" s="5">
        <v>0.0014490740740740742</v>
      </c>
      <c r="F19" s="5">
        <v>0.0015393518518518519</v>
      </c>
      <c r="G19" s="5">
        <v>0.0015555555555555557</v>
      </c>
      <c r="H19" s="5">
        <v>0.001560185185185185</v>
      </c>
      <c r="I19" s="5">
        <v>0.0015567129629629629</v>
      </c>
      <c r="J19" s="5">
        <v>0.0015590277777777779</v>
      </c>
      <c r="K19" s="5">
        <v>0.00158912037037037</v>
      </c>
      <c r="L19" s="5">
        <v>0.0017002314814814814</v>
      </c>
      <c r="M19" s="9" t="s">
        <v>7</v>
      </c>
      <c r="N19" s="4">
        <f>N17*O19</f>
        <v>0.0017361111111111151</v>
      </c>
      <c r="O19" s="8">
        <v>150</v>
      </c>
      <c r="P19" s="4">
        <v>0.0017361111111111151</v>
      </c>
    </row>
    <row r="20" ht="12.75">
      <c r="L20" s="3"/>
    </row>
    <row r="21" spans="2:16" ht="12.75">
      <c r="B21" s="10" t="s">
        <v>3</v>
      </c>
      <c r="C21" s="21">
        <v>0.016974537037037038</v>
      </c>
      <c r="D21" s="21">
        <v>0.017949074074074076</v>
      </c>
      <c r="E21" s="21">
        <v>0.018099537037037036</v>
      </c>
      <c r="F21" s="21">
        <v>0.0188125</v>
      </c>
      <c r="G21" s="21">
        <v>0.01882523148148148</v>
      </c>
      <c r="H21" s="21">
        <v>0.019070601851851852</v>
      </c>
      <c r="I21" s="21">
        <v>0.019099537037037036</v>
      </c>
      <c r="J21" s="21">
        <v>0.019542824074074074</v>
      </c>
      <c r="K21" s="21">
        <v>0.019899305555555555</v>
      </c>
      <c r="L21" s="21">
        <v>0.02042476851851852</v>
      </c>
      <c r="O21" s="4">
        <f>22*60*N17</f>
        <v>0.015277777777777812</v>
      </c>
      <c r="P21" s="4">
        <v>0.0152777777777778</v>
      </c>
    </row>
    <row r="22" spans="2:16" ht="12.75">
      <c r="B22" s="10" t="s">
        <v>4</v>
      </c>
      <c r="C22" s="12">
        <v>27</v>
      </c>
      <c r="D22" s="12">
        <v>22</v>
      </c>
      <c r="E22" s="12">
        <v>24</v>
      </c>
      <c r="F22" s="12">
        <v>24</v>
      </c>
      <c r="G22" s="12">
        <v>24</v>
      </c>
      <c r="H22" s="12">
        <v>23</v>
      </c>
      <c r="I22" s="12">
        <v>24</v>
      </c>
      <c r="J22" s="12">
        <v>22</v>
      </c>
      <c r="K22" s="12">
        <v>23</v>
      </c>
      <c r="L22" s="12">
        <v>24</v>
      </c>
      <c r="O22" s="4">
        <f>30*60*N17</f>
        <v>0.02083333333333338</v>
      </c>
      <c r="P22" s="4">
        <v>0.0208333333333334</v>
      </c>
    </row>
    <row r="23" spans="2:16" ht="12.75">
      <c r="B23" s="10" t="s">
        <v>8</v>
      </c>
      <c r="C23" s="11">
        <f aca="true" t="shared" si="0" ref="C23:L23">C21/12</f>
        <v>0.0014145447530864198</v>
      </c>
      <c r="D23" s="11">
        <f t="shared" si="0"/>
        <v>0.0014957561728395064</v>
      </c>
      <c r="E23" s="11">
        <f t="shared" si="0"/>
        <v>0.0015082947530864197</v>
      </c>
      <c r="F23" s="11">
        <f t="shared" si="0"/>
        <v>0.0015677083333333333</v>
      </c>
      <c r="G23" s="11">
        <f t="shared" si="0"/>
        <v>0.0015687692901234567</v>
      </c>
      <c r="H23" s="11">
        <f t="shared" si="0"/>
        <v>0.0015892168209876544</v>
      </c>
      <c r="I23" s="11">
        <f t="shared" si="0"/>
        <v>0.001591628086419753</v>
      </c>
      <c r="J23" s="11">
        <f t="shared" si="0"/>
        <v>0.001628568672839506</v>
      </c>
      <c r="K23" s="11">
        <f t="shared" si="0"/>
        <v>0.001658275462962963</v>
      </c>
      <c r="L23" s="11">
        <f t="shared" si="0"/>
        <v>0.0017020640432098765</v>
      </c>
      <c r="O23" s="4">
        <f>60*N17</f>
        <v>0.000694444444444446</v>
      </c>
      <c r="P23" s="4">
        <v>0.000694444444444446</v>
      </c>
    </row>
    <row r="24" spans="2:12" ht="12.75">
      <c r="B24" s="24" t="s">
        <v>5</v>
      </c>
      <c r="C24" s="27">
        <f aca="true" t="shared" si="1" ref="C24:L24">SUM(C8:C19)</f>
        <v>0.016974537037037035</v>
      </c>
      <c r="D24" s="27">
        <f t="shared" si="1"/>
        <v>0.017949074074074076</v>
      </c>
      <c r="E24" s="27">
        <f t="shared" si="1"/>
        <v>0.018100694444444447</v>
      </c>
      <c r="F24" s="27">
        <f t="shared" si="1"/>
        <v>0.018817129629629628</v>
      </c>
      <c r="G24" s="27">
        <f t="shared" si="1"/>
        <v>0.018826388888888893</v>
      </c>
      <c r="H24" s="27">
        <f t="shared" si="1"/>
        <v>0.019070601851851852</v>
      </c>
      <c r="I24" s="27">
        <f t="shared" si="1"/>
        <v>0.019098379629629625</v>
      </c>
      <c r="J24" s="27">
        <f t="shared" si="1"/>
        <v>0.019555555555555555</v>
      </c>
      <c r="K24" s="27">
        <f t="shared" si="1"/>
        <v>0.019898148148148144</v>
      </c>
      <c r="L24" s="27">
        <f t="shared" si="1"/>
        <v>0.020423611111111108</v>
      </c>
    </row>
    <row r="25" spans="2:12" ht="12.75">
      <c r="B25" s="13" t="s">
        <v>45</v>
      </c>
      <c r="C25" s="23">
        <f aca="true" t="shared" si="2" ref="C25:L25">STDEV(C8:C19)*86400</f>
        <v>3.685310726590491</v>
      </c>
      <c r="D25" s="23">
        <f t="shared" si="2"/>
        <v>3.5505014583944234</v>
      </c>
      <c r="E25" s="23">
        <f t="shared" si="2"/>
        <v>4.128861828639716</v>
      </c>
      <c r="F25" s="23">
        <f t="shared" si="2"/>
        <v>2.9396454125483364</v>
      </c>
      <c r="G25" s="23">
        <f t="shared" si="2"/>
        <v>4.09312061435157</v>
      </c>
      <c r="H25" s="23">
        <f t="shared" si="2"/>
        <v>5.217533087116268</v>
      </c>
      <c r="I25" s="23">
        <f t="shared" si="2"/>
        <v>3.0338868958780223</v>
      </c>
      <c r="J25" s="23">
        <f t="shared" si="2"/>
        <v>4.4460401175966675</v>
      </c>
      <c r="K25" s="23">
        <f t="shared" si="2"/>
        <v>4.782797457049742</v>
      </c>
      <c r="L25" s="23">
        <f t="shared" si="2"/>
        <v>4.3466810745256375</v>
      </c>
    </row>
    <row r="26" spans="2:12" ht="12.75">
      <c r="B26" s="13" t="s">
        <v>46</v>
      </c>
      <c r="C26" s="23">
        <f aca="true" t="shared" si="3" ref="C26:L26">STDEV(C9:C18)*86400</f>
        <v>2.3349756125297185</v>
      </c>
      <c r="D26" s="23">
        <f t="shared" si="3"/>
        <v>1.9604137885227895</v>
      </c>
      <c r="E26" s="23">
        <f t="shared" si="3"/>
        <v>3.041490862499993</v>
      </c>
      <c r="F26" s="23">
        <f t="shared" si="3"/>
        <v>2.1155771474144243</v>
      </c>
      <c r="G26" s="23">
        <f t="shared" si="3"/>
        <v>2.9473340119130214</v>
      </c>
      <c r="H26" s="23">
        <f t="shared" si="3"/>
        <v>2.8434134416227086</v>
      </c>
      <c r="I26" s="23">
        <f t="shared" si="3"/>
        <v>1.7683639645482983</v>
      </c>
      <c r="J26" s="23">
        <f t="shared" si="3"/>
        <v>3.61092478151819</v>
      </c>
      <c r="K26" s="23">
        <f t="shared" si="3"/>
        <v>2.6241612416588835</v>
      </c>
      <c r="L26" s="23">
        <f t="shared" si="3"/>
        <v>3.031702858498225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31"/>
  <sheetViews>
    <sheetView zoomScale="90" zoomScaleNormal="90" zoomScalePageLayoutView="0" workbookViewId="0" topLeftCell="A1">
      <selection activeCell="A7" sqref="A7"/>
    </sheetView>
  </sheetViews>
  <sheetFormatPr defaultColWidth="11.421875" defaultRowHeight="12.75"/>
  <cols>
    <col min="1" max="3" width="11.421875" style="4" customWidth="1"/>
    <col min="4" max="4" width="13.421875" style="4" bestFit="1" customWidth="1"/>
    <col min="5" max="11" width="11.421875" style="4" customWidth="1"/>
    <col min="12" max="21" width="10.8515625" style="4" customWidth="1"/>
    <col min="22" max="23" width="11.8515625" style="4" customWidth="1"/>
    <col min="24" max="28" width="10.8515625" style="4" customWidth="1"/>
    <col min="29" max="29" width="12.421875" style="4" customWidth="1"/>
    <col min="30" max="30" width="10.8515625" style="4" customWidth="1"/>
    <col min="31" max="16384" width="11.421875" style="4" customWidth="1"/>
  </cols>
  <sheetData>
    <row r="1" s="33" customFormat="1" ht="12.75"/>
    <row r="2" spans="2:15" s="33" customFormat="1" ht="12.75">
      <c r="B2" s="10" t="s">
        <v>1</v>
      </c>
      <c r="C2" s="10"/>
      <c r="D2" s="10"/>
      <c r="E2" s="10"/>
      <c r="F2" s="34"/>
      <c r="G2" s="10" t="s">
        <v>60</v>
      </c>
      <c r="I2" s="10"/>
      <c r="J2" s="10"/>
      <c r="K2" s="10"/>
      <c r="L2" s="10"/>
      <c r="M2" s="10"/>
      <c r="N2" s="10"/>
      <c r="O2" s="10"/>
    </row>
    <row r="3" spans="2:15" s="33" customFormat="1" ht="12.75">
      <c r="B3" s="10"/>
      <c r="C3" s="10"/>
      <c r="D3" s="10"/>
      <c r="E3" s="10"/>
      <c r="F3" s="35"/>
      <c r="G3" s="10" t="s">
        <v>59</v>
      </c>
      <c r="I3" s="10"/>
      <c r="J3" s="10"/>
      <c r="K3" s="10"/>
      <c r="L3" s="10"/>
      <c r="M3" s="10"/>
      <c r="N3" s="10"/>
      <c r="O3" s="10"/>
    </row>
    <row r="4" s="33" customFormat="1" ht="12.75">
      <c r="X4" s="36"/>
    </row>
    <row r="5" spans="3:28" ht="12.75">
      <c r="C5" s="19">
        <v>122045</v>
      </c>
      <c r="D5" s="28">
        <v>122045</v>
      </c>
      <c r="E5" s="19"/>
      <c r="F5" s="28">
        <v>298936</v>
      </c>
      <c r="G5" s="19">
        <v>298936</v>
      </c>
      <c r="H5" s="28"/>
      <c r="I5" s="28"/>
      <c r="J5" s="28">
        <v>381339</v>
      </c>
      <c r="K5" s="19">
        <v>381339</v>
      </c>
      <c r="L5" s="28">
        <v>176403</v>
      </c>
      <c r="M5" s="19">
        <v>176403</v>
      </c>
      <c r="N5" s="19">
        <v>214110</v>
      </c>
      <c r="O5" s="28"/>
      <c r="P5" s="28"/>
      <c r="Q5" s="19">
        <v>384853</v>
      </c>
      <c r="R5" s="28"/>
      <c r="S5" s="19">
        <v>381338</v>
      </c>
      <c r="T5" s="19">
        <v>379416</v>
      </c>
      <c r="U5" s="19">
        <v>371167</v>
      </c>
      <c r="V5" s="28"/>
      <c r="W5" s="19">
        <v>386755</v>
      </c>
      <c r="X5" s="19">
        <v>309474</v>
      </c>
      <c r="Y5" s="28"/>
      <c r="Z5" s="28"/>
      <c r="AA5" s="19">
        <v>384852</v>
      </c>
      <c r="AB5" s="19">
        <v>381334</v>
      </c>
    </row>
    <row r="6" spans="3:28" ht="12.75">
      <c r="C6" s="19" t="s">
        <v>26</v>
      </c>
      <c r="D6" s="28" t="s">
        <v>26</v>
      </c>
      <c r="E6" s="19" t="s">
        <v>28</v>
      </c>
      <c r="F6" s="28" t="s">
        <v>30</v>
      </c>
      <c r="G6" s="19" t="s">
        <v>30</v>
      </c>
      <c r="H6" s="28" t="s">
        <v>52</v>
      </c>
      <c r="I6" s="28" t="s">
        <v>49</v>
      </c>
      <c r="J6" s="28" t="s">
        <v>32</v>
      </c>
      <c r="K6" s="19" t="s">
        <v>32</v>
      </c>
      <c r="L6" s="28" t="s">
        <v>33</v>
      </c>
      <c r="M6" s="19" t="s">
        <v>33</v>
      </c>
      <c r="N6" s="19" t="s">
        <v>34</v>
      </c>
      <c r="O6" s="28"/>
      <c r="P6" s="28"/>
      <c r="Q6" s="19" t="s">
        <v>36</v>
      </c>
      <c r="R6" s="28"/>
      <c r="S6" s="19" t="s">
        <v>37</v>
      </c>
      <c r="T6" s="19" t="s">
        <v>38</v>
      </c>
      <c r="U6" s="19" t="s">
        <v>39</v>
      </c>
      <c r="V6" s="28"/>
      <c r="W6" s="19" t="s">
        <v>40</v>
      </c>
      <c r="X6" s="19" t="s">
        <v>41</v>
      </c>
      <c r="Y6" s="28"/>
      <c r="Z6" s="28"/>
      <c r="AA6" s="19" t="s">
        <v>44</v>
      </c>
      <c r="AB6" s="19" t="s">
        <v>43</v>
      </c>
    </row>
    <row r="7" spans="3:28" s="3" customFormat="1" ht="12.75">
      <c r="C7" s="19" t="s">
        <v>27</v>
      </c>
      <c r="D7" s="28" t="s">
        <v>27</v>
      </c>
      <c r="E7" s="19" t="s">
        <v>29</v>
      </c>
      <c r="F7" s="29" t="s">
        <v>31</v>
      </c>
      <c r="G7" s="20" t="s">
        <v>31</v>
      </c>
      <c r="H7" s="29" t="s">
        <v>51</v>
      </c>
      <c r="I7" s="28" t="s">
        <v>48</v>
      </c>
      <c r="J7" s="28" t="s">
        <v>10</v>
      </c>
      <c r="K7" s="19" t="s">
        <v>10</v>
      </c>
      <c r="L7" s="28" t="s">
        <v>13</v>
      </c>
      <c r="M7" s="19" t="s">
        <v>13</v>
      </c>
      <c r="N7" s="19" t="s">
        <v>35</v>
      </c>
      <c r="O7" s="28" t="s">
        <v>50</v>
      </c>
      <c r="P7" s="28" t="s">
        <v>47</v>
      </c>
      <c r="Q7" s="19" t="s">
        <v>15</v>
      </c>
      <c r="R7" s="28" t="s">
        <v>35</v>
      </c>
      <c r="S7" s="19" t="s">
        <v>0</v>
      </c>
      <c r="T7" s="19" t="s">
        <v>12</v>
      </c>
      <c r="U7" s="19" t="s">
        <v>14</v>
      </c>
      <c r="V7" s="28" t="s">
        <v>11</v>
      </c>
      <c r="W7" s="19" t="s">
        <v>27</v>
      </c>
      <c r="X7" s="19" t="s">
        <v>42</v>
      </c>
      <c r="Y7" s="28" t="s">
        <v>27</v>
      </c>
      <c r="Z7" s="28" t="s">
        <v>9</v>
      </c>
      <c r="AA7" s="19" t="s">
        <v>11</v>
      </c>
      <c r="AB7" s="19" t="s">
        <v>9</v>
      </c>
    </row>
    <row r="8" spans="2:28" ht="12.75">
      <c r="B8" s="4">
        <v>500</v>
      </c>
      <c r="C8" s="14">
        <v>0.001224537037037037</v>
      </c>
      <c r="D8" s="14">
        <v>0.0012314814814814816</v>
      </c>
      <c r="E8" s="14">
        <v>0.0012175925925925926</v>
      </c>
      <c r="F8" s="14">
        <v>0.0012256944444444444</v>
      </c>
      <c r="G8" s="14">
        <v>0.0012233796296296296</v>
      </c>
      <c r="H8" s="14">
        <v>0.0012384259259259258</v>
      </c>
      <c r="I8" s="14">
        <v>0.0012835648148148146</v>
      </c>
      <c r="J8" s="14">
        <v>0.0012835648148148146</v>
      </c>
      <c r="K8" s="14">
        <v>0.0012743055555555557</v>
      </c>
      <c r="L8" s="14">
        <v>0.0012766203703703705</v>
      </c>
      <c r="M8" s="14">
        <v>0.0012743055555555557</v>
      </c>
      <c r="N8" s="14">
        <v>0.001324074074074074</v>
      </c>
      <c r="O8" s="14">
        <v>0.0015335648148148149</v>
      </c>
      <c r="P8" s="14">
        <v>0.0012962962962962963</v>
      </c>
      <c r="Q8" s="14">
        <v>0.0012905092592592593</v>
      </c>
      <c r="R8" s="14">
        <v>0.001365740740740741</v>
      </c>
      <c r="S8" s="14">
        <v>0.0013877314814814813</v>
      </c>
      <c r="T8" s="14">
        <v>0.0013287037037037037</v>
      </c>
      <c r="U8" s="14">
        <v>0.0014166666666666668</v>
      </c>
      <c r="V8" s="14">
        <v>0.0014571759259259258</v>
      </c>
      <c r="W8" s="14">
        <v>0.0014317129629629628</v>
      </c>
      <c r="Y8" s="14">
        <v>0.0014548611111111114</v>
      </c>
      <c r="Z8" s="14">
        <v>0.0015081018518518518</v>
      </c>
      <c r="AA8" s="14">
        <v>0.001320601851851852</v>
      </c>
      <c r="AB8" s="14">
        <v>0.0015057870370370373</v>
      </c>
    </row>
    <row r="9" spans="2:28" ht="12.75">
      <c r="B9" s="4">
        <v>1000</v>
      </c>
      <c r="C9" s="14">
        <v>0.001241898148148148</v>
      </c>
      <c r="D9" s="14">
        <v>0.0012442129629629628</v>
      </c>
      <c r="E9" s="14">
        <v>0.001230324074074074</v>
      </c>
      <c r="F9" s="14">
        <v>0.0012685185185185184</v>
      </c>
      <c r="G9" s="14">
        <v>0.0012789351851851853</v>
      </c>
      <c r="H9" s="14">
        <v>0.0012627314814814814</v>
      </c>
      <c r="I9" s="14">
        <v>0.0013113425925925925</v>
      </c>
      <c r="J9" s="14">
        <v>0.0013148148148148147</v>
      </c>
      <c r="K9" s="14">
        <v>0.0013101851851851853</v>
      </c>
      <c r="L9" s="14">
        <v>0.0012997685185185185</v>
      </c>
      <c r="M9" s="14">
        <v>0.0013043981481481483</v>
      </c>
      <c r="N9" s="14">
        <v>0.0013541666666666667</v>
      </c>
      <c r="O9" s="14">
        <v>0.0014652777777777778</v>
      </c>
      <c r="P9" s="14">
        <v>0.0013136574074074075</v>
      </c>
      <c r="Q9" s="14">
        <v>0.001363425925925926</v>
      </c>
      <c r="R9" s="14">
        <v>0.001388888888888889</v>
      </c>
      <c r="S9" s="14">
        <v>0.0014212962962962964</v>
      </c>
      <c r="T9" s="14">
        <v>0.0013506944444444445</v>
      </c>
      <c r="U9" s="14">
        <v>0.0014930555555555556</v>
      </c>
      <c r="V9" s="14">
        <v>0.0014629629629629628</v>
      </c>
      <c r="W9" s="14">
        <v>0.0014930555555555556</v>
      </c>
      <c r="Y9" s="14">
        <v>0.0014537037037037036</v>
      </c>
      <c r="Z9" s="14">
        <v>0.001542824074074074</v>
      </c>
      <c r="AA9" s="14">
        <v>0.0014305555555555556</v>
      </c>
      <c r="AB9" s="14">
        <v>0.001540509259259259</v>
      </c>
    </row>
    <row r="10" spans="2:28" ht="12.75">
      <c r="B10" s="4">
        <v>1500</v>
      </c>
      <c r="C10" s="14">
        <v>0.0012430555555555556</v>
      </c>
      <c r="D10" s="14">
        <v>0.0012465277777777776</v>
      </c>
      <c r="E10" s="14">
        <v>0.001230324074074074</v>
      </c>
      <c r="F10" s="14">
        <v>0.0012777777777777776</v>
      </c>
      <c r="G10" s="14">
        <v>0.0012893518518518519</v>
      </c>
      <c r="H10" s="14">
        <v>0.0012650462962962964</v>
      </c>
      <c r="I10" s="14">
        <v>0.0013078703703703705</v>
      </c>
      <c r="J10" s="14">
        <v>0.0013229166666666665</v>
      </c>
      <c r="K10" s="14">
        <v>0.0013310185185185185</v>
      </c>
      <c r="L10" s="14">
        <v>0.0013171296296296297</v>
      </c>
      <c r="M10" s="14">
        <v>0.0013275462962962963</v>
      </c>
      <c r="N10" s="14">
        <v>0.001369212962962963</v>
      </c>
      <c r="O10" s="14">
        <v>0.0014629629629629628</v>
      </c>
      <c r="P10" s="14">
        <v>0.001326388888888889</v>
      </c>
      <c r="Q10" s="14">
        <v>0.0013993055555555555</v>
      </c>
      <c r="R10" s="14">
        <v>0.001412037037037037</v>
      </c>
      <c r="S10" s="14">
        <v>0.0014328703703703706</v>
      </c>
      <c r="T10" s="14">
        <v>0.0014270833333333334</v>
      </c>
      <c r="U10" s="14">
        <v>0.0014629629629629628</v>
      </c>
      <c r="V10" s="14">
        <v>0.0014756944444444444</v>
      </c>
      <c r="W10" s="14">
        <v>0.0014687500000000002</v>
      </c>
      <c r="Y10" s="14">
        <v>0.0014907407407407406</v>
      </c>
      <c r="Z10" s="14">
        <v>0.0015462962962962963</v>
      </c>
      <c r="AA10" s="14">
        <v>0.0014895833333333332</v>
      </c>
      <c r="AB10" s="14">
        <v>0.001545138888888889</v>
      </c>
    </row>
    <row r="11" spans="2:28" ht="12.75">
      <c r="B11" s="6">
        <v>2000</v>
      </c>
      <c r="C11" s="15">
        <v>0.0012476851851851852</v>
      </c>
      <c r="D11" s="15">
        <v>0.0012384259259259258</v>
      </c>
      <c r="E11" s="15">
        <v>0.0012372685185185186</v>
      </c>
      <c r="F11" s="15">
        <v>0.0012719907407407406</v>
      </c>
      <c r="G11" s="15">
        <v>0.0012916666666666664</v>
      </c>
      <c r="H11" s="15">
        <v>0.001267361111111111</v>
      </c>
      <c r="I11" s="15">
        <v>0.0013101851851851853</v>
      </c>
      <c r="J11" s="15">
        <v>0.0013229166666666665</v>
      </c>
      <c r="K11" s="15">
        <v>0.001315972222222222</v>
      </c>
      <c r="L11" s="15">
        <v>0.0013229166666666665</v>
      </c>
      <c r="M11" s="15">
        <v>0.0013587962962962963</v>
      </c>
      <c r="N11" s="15">
        <v>0.001386574074074074</v>
      </c>
      <c r="O11" s="15">
        <v>0.0014444444444444444</v>
      </c>
      <c r="P11" s="15">
        <v>0.0013425925925925925</v>
      </c>
      <c r="Q11" s="15">
        <v>0.0014444444444444444</v>
      </c>
      <c r="R11" s="15">
        <v>0.0014467592592592594</v>
      </c>
      <c r="S11" s="15">
        <v>0.0014328703703703706</v>
      </c>
      <c r="T11" s="15">
        <v>0.0014548611111111114</v>
      </c>
      <c r="U11" s="15">
        <v>0.001486111111111111</v>
      </c>
      <c r="V11" s="15">
        <v>0.0014467592592592594</v>
      </c>
      <c r="W11" s="15">
        <v>0.001486111111111111</v>
      </c>
      <c r="X11" s="6"/>
      <c r="Y11" s="15">
        <v>0.0015416666666666669</v>
      </c>
      <c r="Z11" s="15">
        <v>0.0015497685185185182</v>
      </c>
      <c r="AA11" s="15">
        <v>0.0015555555555555557</v>
      </c>
      <c r="AB11" s="15">
        <v>0.0015567129629629629</v>
      </c>
    </row>
    <row r="12" spans="2:33" ht="12.75">
      <c r="B12" s="4">
        <v>2500</v>
      </c>
      <c r="C12" s="14">
        <v>0.0012546296296296296</v>
      </c>
      <c r="D12" s="14">
        <v>0.0012488425925925926</v>
      </c>
      <c r="E12" s="14">
        <v>0.001241898148148148</v>
      </c>
      <c r="F12" s="14">
        <v>0.001269675925925926</v>
      </c>
      <c r="G12" s="14">
        <v>0.0012939814814814815</v>
      </c>
      <c r="H12" s="14">
        <v>0.0012754629629629628</v>
      </c>
      <c r="I12" s="14">
        <v>0.0012974537037037037</v>
      </c>
      <c r="J12" s="14">
        <v>0.001324074074074074</v>
      </c>
      <c r="K12" s="14">
        <v>0.0013194444444444443</v>
      </c>
      <c r="L12" s="14">
        <v>0.0013310185185185185</v>
      </c>
      <c r="M12" s="14">
        <v>0.001363425925925926</v>
      </c>
      <c r="N12" s="14">
        <v>0.001392361111111111</v>
      </c>
      <c r="O12" s="14">
        <v>0.0014502314814814814</v>
      </c>
      <c r="P12" s="14">
        <v>0.001369212962962963</v>
      </c>
      <c r="Q12" s="14">
        <v>0.0014525462962962964</v>
      </c>
      <c r="R12" s="14">
        <v>0.0014583333333333334</v>
      </c>
      <c r="S12" s="14">
        <v>0.0014351851851851854</v>
      </c>
      <c r="T12" s="14">
        <v>0.0014652777777777778</v>
      </c>
      <c r="U12" s="14">
        <v>0.001545138888888889</v>
      </c>
      <c r="V12" s="14">
        <v>0.0014629629629629628</v>
      </c>
      <c r="W12" s="14">
        <v>0.0015162037037037036</v>
      </c>
      <c r="Y12" s="14">
        <v>0.0015474537037037039</v>
      </c>
      <c r="Z12" s="14">
        <v>0.001550925925925926</v>
      </c>
      <c r="AA12" s="14">
        <v>0.001537037037037037</v>
      </c>
      <c r="AB12" s="14">
        <v>0.0015462962962962963</v>
      </c>
      <c r="AG12" s="4" t="s">
        <v>17</v>
      </c>
    </row>
    <row r="13" spans="2:28" ht="12.75">
      <c r="B13" s="4">
        <v>3000</v>
      </c>
      <c r="C13" s="14">
        <v>0.00125</v>
      </c>
      <c r="D13" s="14">
        <v>0.0012488425925925926</v>
      </c>
      <c r="E13" s="14">
        <v>0.0012546296296296296</v>
      </c>
      <c r="F13" s="14">
        <v>0.0012685185185185184</v>
      </c>
      <c r="G13" s="14">
        <v>0.001292824074074074</v>
      </c>
      <c r="H13" s="14">
        <v>0.0012789351851851853</v>
      </c>
      <c r="I13" s="14">
        <v>0.0013067129629629629</v>
      </c>
      <c r="J13" s="14">
        <v>0.001315972222222222</v>
      </c>
      <c r="K13" s="14">
        <v>0.001318287037037037</v>
      </c>
      <c r="L13" s="14">
        <v>0.0013483796296296297</v>
      </c>
      <c r="M13" s="14">
        <v>0.0013668981481481481</v>
      </c>
      <c r="N13" s="14">
        <v>0.0014085648148148147</v>
      </c>
      <c r="O13" s="14">
        <v>0.0014421296296296298</v>
      </c>
      <c r="P13" s="14">
        <v>0.0014050925925925925</v>
      </c>
      <c r="Q13" s="14">
        <v>0.0014594907407407406</v>
      </c>
      <c r="R13" s="14">
        <v>0.001423611111111111</v>
      </c>
      <c r="S13" s="14">
        <v>0.0014490740740740742</v>
      </c>
      <c r="T13" s="14">
        <v>0.0014849537037037036</v>
      </c>
      <c r="U13" s="14">
        <v>0.001521990740740741</v>
      </c>
      <c r="V13" s="14">
        <v>0.0014687500000000002</v>
      </c>
      <c r="W13" s="14">
        <v>0.0015231481481481483</v>
      </c>
      <c r="Y13" s="14">
        <v>0.0015520833333333333</v>
      </c>
      <c r="Z13" s="14">
        <v>0.0015520833333333333</v>
      </c>
      <c r="AA13" s="14">
        <v>0.0016226851851851853</v>
      </c>
      <c r="AB13" s="14">
        <v>0.001582175925925926</v>
      </c>
    </row>
    <row r="14" spans="2:34" ht="12.75">
      <c r="B14" s="4">
        <v>3500</v>
      </c>
      <c r="C14" s="14">
        <v>0.0012488425925925926</v>
      </c>
      <c r="D14" s="14">
        <v>0.00125</v>
      </c>
      <c r="E14" s="14">
        <v>0.001269675925925926</v>
      </c>
      <c r="F14" s="14">
        <v>0.0012754629629629628</v>
      </c>
      <c r="G14" s="14">
        <v>0.0012939814814814815</v>
      </c>
      <c r="H14" s="14">
        <v>0.0012905092592592593</v>
      </c>
      <c r="I14" s="14">
        <v>0.001318287037037037</v>
      </c>
      <c r="J14" s="14">
        <v>0.0013136574074074075</v>
      </c>
      <c r="K14" s="14">
        <v>0.001315972222222222</v>
      </c>
      <c r="L14" s="14">
        <v>0.001347222222222222</v>
      </c>
      <c r="M14" s="14">
        <v>0.0013668981481481481</v>
      </c>
      <c r="N14" s="14">
        <v>0.001400462962962963</v>
      </c>
      <c r="O14" s="14">
        <v>0.0013148148148148147</v>
      </c>
      <c r="P14" s="14">
        <v>0.001425925925925926</v>
      </c>
      <c r="Q14" s="14">
        <v>0.0014502314814814814</v>
      </c>
      <c r="R14" s="14">
        <v>0.0014467592592592594</v>
      </c>
      <c r="S14" s="14">
        <v>0.0014606481481481482</v>
      </c>
      <c r="T14" s="14">
        <v>0.001494212962962963</v>
      </c>
      <c r="U14" s="14">
        <v>0.0014976851851851852</v>
      </c>
      <c r="V14" s="14">
        <v>0.0014872685185185186</v>
      </c>
      <c r="W14" s="14">
        <v>0.0015381944444444445</v>
      </c>
      <c r="Y14" s="14">
        <v>0.0015983796296296295</v>
      </c>
      <c r="Z14" s="14">
        <v>0.0015462962962962963</v>
      </c>
      <c r="AA14" s="14">
        <v>0.00158912037037037</v>
      </c>
      <c r="AB14" s="14">
        <v>0.001616898148148148</v>
      </c>
      <c r="AE14" s="9" t="s">
        <v>16</v>
      </c>
      <c r="AF14" s="8">
        <v>1.15740740740741E-05</v>
      </c>
      <c r="AH14" s="4">
        <v>2.31481481481482E-05</v>
      </c>
    </row>
    <row r="15" spans="2:34" ht="12.75">
      <c r="B15" s="6">
        <v>4000</v>
      </c>
      <c r="C15" s="15">
        <v>0.0012476851851851852</v>
      </c>
      <c r="D15" s="15">
        <v>0.0012523148148148148</v>
      </c>
      <c r="E15" s="15">
        <v>0.0012766203703703705</v>
      </c>
      <c r="F15" s="15">
        <v>0.0012743055555555557</v>
      </c>
      <c r="G15" s="15">
        <v>0.00128125</v>
      </c>
      <c r="H15" s="15">
        <v>0.0012870370370370373</v>
      </c>
      <c r="I15" s="15">
        <v>0.0013101851851851853</v>
      </c>
      <c r="J15" s="15">
        <v>0.001318287037037037</v>
      </c>
      <c r="K15" s="15">
        <v>0.001324074074074074</v>
      </c>
      <c r="L15" s="15">
        <v>0.001357638888888889</v>
      </c>
      <c r="M15" s="15">
        <v>0.001369212962962963</v>
      </c>
      <c r="N15" s="15">
        <v>0.0014027777777777777</v>
      </c>
      <c r="O15" s="15">
        <v>0.001292824074074074</v>
      </c>
      <c r="P15" s="15">
        <v>0.0014224537037037038</v>
      </c>
      <c r="Q15" s="15">
        <v>0.0014560185185185186</v>
      </c>
      <c r="R15" s="15">
        <v>0.0014351851851851854</v>
      </c>
      <c r="S15" s="15">
        <v>0.0014548611111111114</v>
      </c>
      <c r="T15" s="15">
        <v>0.0014872685185185186</v>
      </c>
      <c r="U15" s="15">
        <v>0.0014699074074074074</v>
      </c>
      <c r="V15" s="15">
        <v>0.0015104166666666666</v>
      </c>
      <c r="W15" s="15">
        <v>0.001540509259259259</v>
      </c>
      <c r="X15" s="6"/>
      <c r="Y15" s="15">
        <v>0.0015636574074074075</v>
      </c>
      <c r="Z15" s="15">
        <v>0.0015543981481481483</v>
      </c>
      <c r="AA15" s="15">
        <v>0.0016562499999999997</v>
      </c>
      <c r="AB15" s="15">
        <v>0.001621527777777778</v>
      </c>
      <c r="AE15" s="9" t="s">
        <v>6</v>
      </c>
      <c r="AF15" s="4">
        <f>AF14*AG15</f>
        <v>0.0012152777777777806</v>
      </c>
      <c r="AG15" s="8">
        <v>105</v>
      </c>
      <c r="AH15" s="4">
        <v>0.00121527777777778</v>
      </c>
    </row>
    <row r="16" spans="2:34" ht="12.75">
      <c r="B16" s="4">
        <v>4500</v>
      </c>
      <c r="C16" s="14">
        <v>0.0012511574074074074</v>
      </c>
      <c r="D16" s="14">
        <v>0.0012546296296296296</v>
      </c>
      <c r="E16" s="14">
        <v>0.0012789351851851853</v>
      </c>
      <c r="F16" s="14">
        <v>0.0012789351851851853</v>
      </c>
      <c r="G16" s="14">
        <v>0.001292824074074074</v>
      </c>
      <c r="H16" s="14">
        <v>0.0013067129629629629</v>
      </c>
      <c r="I16" s="14">
        <v>0.0013090277777777779</v>
      </c>
      <c r="J16" s="14">
        <v>0.0013275462962962963</v>
      </c>
      <c r="K16" s="14">
        <v>0.0013275462962962963</v>
      </c>
      <c r="L16" s="14">
        <v>0.001365740740740741</v>
      </c>
      <c r="M16" s="14">
        <v>0.001369212962962963</v>
      </c>
      <c r="N16" s="14">
        <v>0.0014097222222222221</v>
      </c>
      <c r="O16" s="14">
        <v>0.0013148148148148147</v>
      </c>
      <c r="P16" s="14">
        <v>0.0014490740740740742</v>
      </c>
      <c r="Q16" s="14">
        <v>0.0014548611111111114</v>
      </c>
      <c r="R16" s="14">
        <v>0.0014467592592592594</v>
      </c>
      <c r="S16" s="14">
        <v>0.0014537037037037036</v>
      </c>
      <c r="T16" s="14">
        <v>0.0014837962962962964</v>
      </c>
      <c r="U16" s="14">
        <v>0.0014560185185185186</v>
      </c>
      <c r="V16" s="14">
        <v>0.0014930555555555556</v>
      </c>
      <c r="W16" s="14">
        <v>0.0015543981481481483</v>
      </c>
      <c r="Y16" s="14">
        <v>0.0015462962962962963</v>
      </c>
      <c r="Z16" s="14">
        <v>0.0015497685185185182</v>
      </c>
      <c r="AA16" s="14">
        <v>0.0016099537037037037</v>
      </c>
      <c r="AB16" s="14">
        <v>0.00159375</v>
      </c>
      <c r="AE16" s="9" t="s">
        <v>7</v>
      </c>
      <c r="AF16" s="4">
        <f>AF14*AG16</f>
        <v>0.0016550925925925965</v>
      </c>
      <c r="AG16" s="8">
        <v>143</v>
      </c>
      <c r="AH16" s="4">
        <v>0.0016550925925926</v>
      </c>
    </row>
    <row r="17" spans="2:28" ht="12.75">
      <c r="B17" s="4">
        <v>5000</v>
      </c>
      <c r="C17" s="14">
        <v>0.001261574074074074</v>
      </c>
      <c r="D17" s="14">
        <v>0.0012719907407407406</v>
      </c>
      <c r="E17" s="14">
        <v>0.0012870370370370373</v>
      </c>
      <c r="F17" s="14">
        <v>0.0012847222222222223</v>
      </c>
      <c r="G17" s="14">
        <v>0.0012905092592592593</v>
      </c>
      <c r="H17" s="14">
        <v>0.0013564814814814813</v>
      </c>
      <c r="I17" s="14">
        <v>0.001341435185185185</v>
      </c>
      <c r="J17" s="14">
        <v>0.0013252314814814813</v>
      </c>
      <c r="K17" s="14">
        <v>0.0013217592592592593</v>
      </c>
      <c r="L17" s="14">
        <v>0.0013541666666666667</v>
      </c>
      <c r="M17" s="14">
        <v>0.0013796296296296297</v>
      </c>
      <c r="N17" s="14">
        <v>0.0013935185185185188</v>
      </c>
      <c r="O17" s="14">
        <v>0.0013449074074074075</v>
      </c>
      <c r="P17" s="14">
        <v>0.0014548611111111114</v>
      </c>
      <c r="Q17" s="14">
        <v>0.0014479166666666666</v>
      </c>
      <c r="R17" s="14">
        <v>0.0014467592592592594</v>
      </c>
      <c r="S17" s="14">
        <v>0.0014780092592592594</v>
      </c>
      <c r="T17" s="14">
        <v>0.0014895833333333332</v>
      </c>
      <c r="U17" s="14">
        <v>0.0014826388888888886</v>
      </c>
      <c r="V17" s="14">
        <v>0.001537037037037037</v>
      </c>
      <c r="W17" s="14">
        <v>0.0015555555555555557</v>
      </c>
      <c r="Y17" s="14">
        <v>0.0015474537037037039</v>
      </c>
      <c r="Z17" s="14">
        <v>0.0015613425925925927</v>
      </c>
      <c r="AA17" s="14">
        <v>0.0016261574074074075</v>
      </c>
      <c r="AB17" s="14">
        <v>0.0016018518518518517</v>
      </c>
    </row>
    <row r="18" spans="2:28" ht="12.75">
      <c r="B18" s="4">
        <v>5500</v>
      </c>
      <c r="C18" s="14">
        <v>0.0012592592592592592</v>
      </c>
      <c r="D18" s="14">
        <v>0.0012766203703703705</v>
      </c>
      <c r="E18" s="14">
        <v>0.001292824074074074</v>
      </c>
      <c r="F18" s="14">
        <v>0.0012939814814814815</v>
      </c>
      <c r="G18" s="14">
        <v>0.0012835648148148146</v>
      </c>
      <c r="H18" s="14">
        <v>0.0013449074074074075</v>
      </c>
      <c r="I18" s="14">
        <v>0.0013275462962962963</v>
      </c>
      <c r="J18" s="14">
        <v>0.001318287037037037</v>
      </c>
      <c r="K18" s="14">
        <v>0.0013217592592592593</v>
      </c>
      <c r="L18" s="14">
        <v>0.0013449074074074075</v>
      </c>
      <c r="M18" s="14">
        <v>0.001363425925925926</v>
      </c>
      <c r="N18" s="14">
        <v>0.001400462962962963</v>
      </c>
      <c r="O18" s="14">
        <v>0.0012893518518518519</v>
      </c>
      <c r="P18" s="14">
        <v>0.0014479166666666666</v>
      </c>
      <c r="Q18" s="14">
        <v>0.0014351851851851854</v>
      </c>
      <c r="R18" s="14">
        <v>0.0013773148148148147</v>
      </c>
      <c r="S18" s="14">
        <v>0.0014490740740740742</v>
      </c>
      <c r="T18" s="14">
        <v>0.0015011574074074074</v>
      </c>
      <c r="U18" s="14">
        <v>0.0014502314814814814</v>
      </c>
      <c r="V18" s="14">
        <v>0.001511574074074074</v>
      </c>
      <c r="W18" s="14">
        <v>0.0015439814814814812</v>
      </c>
      <c r="Y18" s="14">
        <v>0.001540509259259259</v>
      </c>
      <c r="Z18" s="14">
        <v>0.0015416666666666669</v>
      </c>
      <c r="AA18" s="14">
        <v>0.0015787037037037037</v>
      </c>
      <c r="AB18" s="14">
        <v>0.001579861111111111</v>
      </c>
    </row>
    <row r="19" spans="2:34" ht="12.75">
      <c r="B19" s="4">
        <v>6000</v>
      </c>
      <c r="C19" s="14">
        <v>0.0012349537037037036</v>
      </c>
      <c r="D19" s="14">
        <v>0.0012337962962962964</v>
      </c>
      <c r="E19" s="14">
        <v>0.001292824074074074</v>
      </c>
      <c r="F19" s="14">
        <v>0.0012488425925925926</v>
      </c>
      <c r="G19" s="14">
        <v>0.0012106481481481482</v>
      </c>
      <c r="H19" s="14">
        <v>0.001269675925925926</v>
      </c>
      <c r="I19" s="14">
        <v>0.0012708333333333335</v>
      </c>
      <c r="J19" s="14">
        <v>0.0012546296296296296</v>
      </c>
      <c r="K19" s="14">
        <v>0.0012847222222222223</v>
      </c>
      <c r="L19" s="14">
        <v>0.001292824074074074</v>
      </c>
      <c r="M19" s="14">
        <v>0.001318287037037037</v>
      </c>
      <c r="N19" s="14">
        <v>0.0013090277777777779</v>
      </c>
      <c r="O19" s="14">
        <v>0.00128125</v>
      </c>
      <c r="P19" s="14">
        <v>0.0014189814814814814</v>
      </c>
      <c r="Q19" s="14">
        <v>0.0013229166666666665</v>
      </c>
      <c r="R19" s="14">
        <v>0.0012962962962962963</v>
      </c>
      <c r="S19" s="14">
        <v>0.0013993055555555555</v>
      </c>
      <c r="T19" s="14">
        <v>0.0014050925925925925</v>
      </c>
      <c r="U19" s="14">
        <v>0.0013298611111111113</v>
      </c>
      <c r="V19" s="14">
        <v>0.0014189814814814814</v>
      </c>
      <c r="W19" s="14">
        <v>0.0014918981481481482</v>
      </c>
      <c r="Y19" s="14">
        <v>0.001451388888888889</v>
      </c>
      <c r="Z19" s="14">
        <v>0.0014826388888888886</v>
      </c>
      <c r="AA19" s="14">
        <v>0.0014710648148148148</v>
      </c>
      <c r="AB19" s="14">
        <v>0.0015127314814814814</v>
      </c>
      <c r="AE19" s="9" t="s">
        <v>6</v>
      </c>
      <c r="AF19" s="4">
        <f>AF14*AG19</f>
        <v>0.001284722222222225</v>
      </c>
      <c r="AG19" s="8">
        <v>111</v>
      </c>
      <c r="AH19" s="4">
        <v>0.00128472222222223</v>
      </c>
    </row>
    <row r="20" spans="3:34" ht="12.7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E20" s="9" t="s">
        <v>7</v>
      </c>
      <c r="AF20" s="4">
        <f>AF14*AG20</f>
        <v>0.001377314814814818</v>
      </c>
      <c r="AG20" s="8">
        <v>119</v>
      </c>
      <c r="AH20" s="4">
        <v>0.00142361111111111</v>
      </c>
    </row>
    <row r="21" spans="2:28" ht="12.75">
      <c r="B21" s="10" t="s">
        <v>3</v>
      </c>
      <c r="C21" s="18">
        <v>0.014966435185185185</v>
      </c>
      <c r="D21" s="18">
        <v>0.015005787037037038</v>
      </c>
      <c r="E21" s="18">
        <v>0.015107638888888887</v>
      </c>
      <c r="F21" s="18">
        <v>0.01522800925925926</v>
      </c>
      <c r="G21" s="18">
        <v>0.015324074074074073</v>
      </c>
      <c r="H21" s="18">
        <v>0.015439814814814816</v>
      </c>
      <c r="I21" s="18">
        <v>0.015694444444444445</v>
      </c>
      <c r="J21" s="18">
        <v>0.015744212962962963</v>
      </c>
      <c r="K21" s="18">
        <v>0.015765046296296298</v>
      </c>
      <c r="L21" s="18">
        <v>0.015961805555555555</v>
      </c>
      <c r="M21" s="18">
        <v>0.016164351851851853</v>
      </c>
      <c r="N21" s="18">
        <v>0.01654976851851852</v>
      </c>
      <c r="O21" s="18">
        <v>0.016636574074074074</v>
      </c>
      <c r="P21" s="18">
        <v>0.016672453703703703</v>
      </c>
      <c r="Q21" s="18">
        <v>0.016967592592592593</v>
      </c>
      <c r="R21" s="18">
        <v>0.017010416666666667</v>
      </c>
      <c r="S21" s="18">
        <v>0.01725462962962963</v>
      </c>
      <c r="T21" s="18">
        <v>0.017373842592592594</v>
      </c>
      <c r="U21" s="18">
        <v>0.01761111111111111</v>
      </c>
      <c r="V21" s="18">
        <v>0.017732638888888888</v>
      </c>
      <c r="W21" s="18">
        <v>0.018145833333333333</v>
      </c>
      <c r="X21" s="18">
        <v>0.01816550925925926</v>
      </c>
      <c r="Y21" s="18">
        <v>0.018289351851851852</v>
      </c>
      <c r="Z21" s="18">
        <v>0.0184849537037037</v>
      </c>
      <c r="AA21" s="18">
        <v>0.018483796296296297</v>
      </c>
      <c r="AB21" s="18">
        <v>0.018803240740740742</v>
      </c>
    </row>
    <row r="22" spans="2:34" ht="12.75">
      <c r="B22" s="10" t="s">
        <v>4</v>
      </c>
      <c r="C22" s="17">
        <v>28</v>
      </c>
      <c r="D22" s="17">
        <v>29</v>
      </c>
      <c r="E22" s="17">
        <v>24</v>
      </c>
      <c r="F22" s="17">
        <v>26</v>
      </c>
      <c r="G22" s="17">
        <v>25</v>
      </c>
      <c r="H22" s="10">
        <v>29</v>
      </c>
      <c r="I22" s="10">
        <v>19</v>
      </c>
      <c r="J22" s="10">
        <v>22</v>
      </c>
      <c r="K22" s="10">
        <v>21</v>
      </c>
      <c r="L22" s="10">
        <v>21</v>
      </c>
      <c r="M22" s="10">
        <v>22</v>
      </c>
      <c r="N22" s="17">
        <v>26</v>
      </c>
      <c r="O22" s="17">
        <v>26</v>
      </c>
      <c r="P22" s="17">
        <v>21</v>
      </c>
      <c r="Q22" s="10">
        <v>23</v>
      </c>
      <c r="R22" s="10">
        <v>24</v>
      </c>
      <c r="S22" s="17">
        <v>21</v>
      </c>
      <c r="T22" s="10">
        <v>21</v>
      </c>
      <c r="U22" s="10">
        <v>25</v>
      </c>
      <c r="V22" s="17">
        <v>21</v>
      </c>
      <c r="W22" s="10">
        <v>20</v>
      </c>
      <c r="X22" s="10"/>
      <c r="Y22" s="10">
        <v>20</v>
      </c>
      <c r="Z22" s="10">
        <v>19</v>
      </c>
      <c r="AA22" s="10">
        <v>26</v>
      </c>
      <c r="AB22" s="10">
        <v>19</v>
      </c>
      <c r="AE22" s="9" t="s">
        <v>6</v>
      </c>
      <c r="AF22" s="4">
        <f>AF14*AG22</f>
        <v>0.001273148148148151</v>
      </c>
      <c r="AG22" s="4">
        <v>110</v>
      </c>
      <c r="AH22" s="4">
        <v>0.00127314814814815</v>
      </c>
    </row>
    <row r="23" spans="2:34" ht="12.75">
      <c r="B23" s="10" t="s">
        <v>8</v>
      </c>
      <c r="C23" s="16">
        <f aca="true" t="shared" si="0" ref="C23:AB23">C21/12</f>
        <v>0.0012472029320987653</v>
      </c>
      <c r="D23" s="16">
        <f t="shared" si="0"/>
        <v>0.00125048225308642</v>
      </c>
      <c r="E23" s="16">
        <f t="shared" si="0"/>
        <v>0.0012589699074074072</v>
      </c>
      <c r="F23" s="16">
        <f t="shared" si="0"/>
        <v>0.0012690007716049383</v>
      </c>
      <c r="G23" s="16">
        <f t="shared" si="0"/>
        <v>0.0012770061728395062</v>
      </c>
      <c r="H23" s="16">
        <f t="shared" si="0"/>
        <v>0.0012866512345679013</v>
      </c>
      <c r="I23" s="16">
        <f t="shared" si="0"/>
        <v>0.0013078703703703705</v>
      </c>
      <c r="J23" s="16">
        <f t="shared" si="0"/>
        <v>0.0013120177469135802</v>
      </c>
      <c r="K23" s="16">
        <f t="shared" si="0"/>
        <v>0.0013137538580246914</v>
      </c>
      <c r="L23" s="16">
        <f t="shared" si="0"/>
        <v>0.0013301504629629629</v>
      </c>
      <c r="M23" s="16">
        <f t="shared" si="0"/>
        <v>0.0013470293209876544</v>
      </c>
      <c r="N23" s="16">
        <f t="shared" si="0"/>
        <v>0.0013791473765432099</v>
      </c>
      <c r="O23" s="16">
        <f t="shared" si="0"/>
        <v>0.0013863811728395063</v>
      </c>
      <c r="P23" s="16">
        <f t="shared" si="0"/>
        <v>0.0013893711419753086</v>
      </c>
      <c r="Q23" s="16">
        <f t="shared" si="0"/>
        <v>0.001413966049382716</v>
      </c>
      <c r="R23" s="16">
        <f t="shared" si="0"/>
        <v>0.0014175347222222222</v>
      </c>
      <c r="S23" s="16">
        <f t="shared" si="0"/>
        <v>0.001437885802469136</v>
      </c>
      <c r="T23" s="16">
        <f t="shared" si="0"/>
        <v>0.0014478202160493829</v>
      </c>
      <c r="U23" s="16">
        <f t="shared" si="0"/>
        <v>0.0014675925925925924</v>
      </c>
      <c r="V23" s="16">
        <f t="shared" si="0"/>
        <v>0.0014777199074074074</v>
      </c>
      <c r="W23" s="16">
        <f t="shared" si="0"/>
        <v>0.0015121527777777778</v>
      </c>
      <c r="X23" s="16">
        <f t="shared" si="0"/>
        <v>0.001513792438271605</v>
      </c>
      <c r="Y23" s="16">
        <f t="shared" si="0"/>
        <v>0.0015241126543209876</v>
      </c>
      <c r="Z23" s="16">
        <f t="shared" si="0"/>
        <v>0.0015404128086419751</v>
      </c>
      <c r="AA23" s="16">
        <f t="shared" si="0"/>
        <v>0.0015403163580246914</v>
      </c>
      <c r="AB23" s="16">
        <f t="shared" si="0"/>
        <v>0.0015669367283950618</v>
      </c>
      <c r="AE23" s="9" t="s">
        <v>7</v>
      </c>
      <c r="AF23" s="4">
        <f>AF14*AG23</f>
        <v>0.0016550925925925965</v>
      </c>
      <c r="AG23" s="8">
        <v>143</v>
      </c>
      <c r="AH23" s="4">
        <v>0.0016550925925926</v>
      </c>
    </row>
    <row r="24" spans="2:28" ht="12.75">
      <c r="B24" s="24" t="s">
        <v>5</v>
      </c>
      <c r="C24" s="25">
        <f aca="true" t="shared" si="1" ref="C24:W24">SUM(C8:C19)</f>
        <v>0.014965277777777777</v>
      </c>
      <c r="D24" s="32">
        <f t="shared" si="1"/>
        <v>0.014997685185185187</v>
      </c>
      <c r="E24" s="25">
        <f t="shared" si="1"/>
        <v>0.015109953703703707</v>
      </c>
      <c r="F24" s="25">
        <f t="shared" si="1"/>
        <v>0.015238425925925926</v>
      </c>
      <c r="G24" s="25">
        <f t="shared" si="1"/>
        <v>0.015322916666666665</v>
      </c>
      <c r="H24" s="25">
        <f t="shared" si="1"/>
        <v>0.015443287037037037</v>
      </c>
      <c r="I24" s="25">
        <f t="shared" si="1"/>
        <v>0.01569444444444444</v>
      </c>
      <c r="J24" s="25">
        <f t="shared" si="1"/>
        <v>0.015741898148148147</v>
      </c>
      <c r="K24" s="25">
        <f t="shared" si="1"/>
        <v>0.015765046296296294</v>
      </c>
      <c r="L24" s="25">
        <f t="shared" si="1"/>
        <v>0.01595833333333333</v>
      </c>
      <c r="M24" s="25">
        <f t="shared" si="1"/>
        <v>0.016162037037037037</v>
      </c>
      <c r="N24" s="25">
        <f t="shared" si="1"/>
        <v>0.016550925925925924</v>
      </c>
      <c r="O24" s="25">
        <f t="shared" si="1"/>
        <v>0.016636574074074074</v>
      </c>
      <c r="P24" s="25">
        <f t="shared" si="1"/>
        <v>0.016672453703703707</v>
      </c>
      <c r="Q24" s="25">
        <f t="shared" si="1"/>
        <v>0.016976851851851854</v>
      </c>
      <c r="R24" s="25">
        <f t="shared" si="1"/>
        <v>0.016944444444444443</v>
      </c>
      <c r="S24" s="25">
        <f t="shared" si="1"/>
        <v>0.01725462962962963</v>
      </c>
      <c r="T24" s="25">
        <f t="shared" si="1"/>
        <v>0.017372685185185182</v>
      </c>
      <c r="U24" s="25">
        <f t="shared" si="1"/>
        <v>0.01761226851851852</v>
      </c>
      <c r="V24" s="25">
        <f t="shared" si="1"/>
        <v>0.017732638888888888</v>
      </c>
      <c r="W24" s="25">
        <f t="shared" si="1"/>
        <v>0.01814351851851852</v>
      </c>
      <c r="X24" s="26"/>
      <c r="Y24" s="25">
        <f>SUM(Y8:Y19)</f>
        <v>0.018288194444444444</v>
      </c>
      <c r="Z24" s="25">
        <f>SUM(Z8:Z19)</f>
        <v>0.01848611111111111</v>
      </c>
      <c r="AA24" s="25">
        <f>SUM(AA8:AA19)</f>
        <v>0.018487268518518517</v>
      </c>
      <c r="AB24" s="25">
        <f>SUM(AB8:AB19)</f>
        <v>0.018803240740740742</v>
      </c>
    </row>
    <row r="25" spans="2:34" ht="12.75">
      <c r="B25" s="13" t="s">
        <v>45</v>
      </c>
      <c r="C25" s="22">
        <f aca="true" t="shared" si="2" ref="C25:W25">STDEV(C8:C19)*86400</f>
        <v>0.8805989697092738</v>
      </c>
      <c r="D25" s="22">
        <f t="shared" si="2"/>
        <v>1.1668398139909628</v>
      </c>
      <c r="E25" s="22">
        <f t="shared" si="2"/>
        <v>2.335675231677974</v>
      </c>
      <c r="F25" s="22">
        <f t="shared" si="2"/>
        <v>1.5188711916979134</v>
      </c>
      <c r="G25" s="22">
        <f t="shared" si="2"/>
        <v>2.4672859582949154</v>
      </c>
      <c r="H25" s="22">
        <f t="shared" si="2"/>
        <v>2.958334400341467</v>
      </c>
      <c r="I25" s="22">
        <f t="shared" si="2"/>
        <v>1.5885957206431867</v>
      </c>
      <c r="J25" s="22">
        <f t="shared" si="2"/>
        <v>1.8431486564298594</v>
      </c>
      <c r="K25" s="22">
        <f t="shared" si="2"/>
        <v>1.473066272244846</v>
      </c>
      <c r="L25" s="22">
        <f t="shared" si="2"/>
        <v>2.4498608494811305</v>
      </c>
      <c r="M25" s="22">
        <f t="shared" si="2"/>
        <v>2.832709378712352</v>
      </c>
      <c r="N25" s="22">
        <f t="shared" si="2"/>
        <v>2.898066230919172</v>
      </c>
      <c r="O25" s="22">
        <f t="shared" si="2"/>
        <v>7.616946815350594</v>
      </c>
      <c r="P25" s="22">
        <f t="shared" si="2"/>
        <v>4.928480926453959</v>
      </c>
      <c r="Q25" s="22">
        <f t="shared" si="2"/>
        <v>5.0205637737266215</v>
      </c>
      <c r="R25" s="22">
        <f t="shared" si="2"/>
        <v>4.11206650105466</v>
      </c>
      <c r="S25" s="22">
        <f t="shared" si="2"/>
        <v>2.218653700428164</v>
      </c>
      <c r="T25" s="22">
        <f t="shared" si="2"/>
        <v>5.024636275092651</v>
      </c>
      <c r="U25" s="22">
        <f t="shared" si="2"/>
        <v>4.741012230494378</v>
      </c>
      <c r="V25" s="22">
        <f t="shared" si="2"/>
        <v>2.78277983972205</v>
      </c>
      <c r="W25" s="22">
        <f t="shared" si="2"/>
        <v>3.306284190977984</v>
      </c>
      <c r="X25" s="22"/>
      <c r="Y25" s="22">
        <f>STDEV(Y8:Y19)*86400</f>
        <v>4.214719876381217</v>
      </c>
      <c r="Z25" s="22">
        <f>STDEV(Z8:Z19)*86400</f>
        <v>1.9343779831824703</v>
      </c>
      <c r="AA25" s="22">
        <f>STDEV(AA8:AA19)*86400</f>
        <v>8.410432734876393</v>
      </c>
      <c r="AB25" s="22">
        <f>STDEV(AB8:AB19)*86400</f>
        <v>3.3152082982232605</v>
      </c>
      <c r="AF25" s="4">
        <f>AG25*AF14</f>
        <v>0.0015277777777777813</v>
      </c>
      <c r="AG25" s="4">
        <v>132</v>
      </c>
      <c r="AH25" s="4">
        <v>0.00152777777777778</v>
      </c>
    </row>
    <row r="26" spans="2:28" ht="12.75">
      <c r="B26" s="13" t="s">
        <v>46</v>
      </c>
      <c r="C26" s="22">
        <f aca="true" t="shared" si="3" ref="C26:W26">STDEV(C9:C18)*86400</f>
        <v>0.5502524673048523</v>
      </c>
      <c r="D26" s="22">
        <f t="shared" si="3"/>
        <v>1.036875648817692</v>
      </c>
      <c r="E26" s="22">
        <f t="shared" si="3"/>
        <v>2.0710705766178803</v>
      </c>
      <c r="F26" s="22">
        <f t="shared" si="3"/>
        <v>0.6941021378595489</v>
      </c>
      <c r="G26" s="22">
        <f t="shared" si="3"/>
        <v>0.4812021982050501</v>
      </c>
      <c r="H26" s="22">
        <f t="shared" si="3"/>
        <v>2.85275695113063</v>
      </c>
      <c r="I26" s="22">
        <f t="shared" si="3"/>
        <v>1.0698390325463716</v>
      </c>
      <c r="J26" s="22">
        <f t="shared" si="3"/>
        <v>0.4131182236061985</v>
      </c>
      <c r="K26" s="22">
        <f t="shared" si="3"/>
        <v>0.5228129047179502</v>
      </c>
      <c r="L26" s="22">
        <f t="shared" si="3"/>
        <v>1.7806365902856993</v>
      </c>
      <c r="M26" s="22">
        <f t="shared" si="3"/>
        <v>1.9800112233119764</v>
      </c>
      <c r="N26" s="22">
        <f t="shared" si="3"/>
        <v>1.53206469257098</v>
      </c>
      <c r="O26" s="22">
        <f t="shared" si="3"/>
        <v>6.605183149954408</v>
      </c>
      <c r="P26" s="22">
        <f t="shared" si="3"/>
        <v>4.630442743410188</v>
      </c>
      <c r="Q26" s="22">
        <f t="shared" si="3"/>
        <v>2.6724936337109133</v>
      </c>
      <c r="R26" s="22">
        <f t="shared" si="3"/>
        <v>2.3664319132404725</v>
      </c>
      <c r="S26" s="22">
        <f t="shared" si="3"/>
        <v>1.4290634073486248</v>
      </c>
      <c r="T26" s="22">
        <f t="shared" si="3"/>
        <v>3.928471571602843</v>
      </c>
      <c r="U26" s="22">
        <f t="shared" si="3"/>
        <v>2.568700492899237</v>
      </c>
      <c r="V26" s="22">
        <f t="shared" si="3"/>
        <v>2.394066739996375</v>
      </c>
      <c r="W26" s="22">
        <f t="shared" si="3"/>
        <v>2.6174627239194894</v>
      </c>
      <c r="X26" s="22"/>
      <c r="Y26" s="22">
        <f>STDEV(Y9:Y18)*86400</f>
        <v>3.4208510961784704</v>
      </c>
      <c r="Z26" s="22">
        <f>STDEV(Z9:Z18)*86400</f>
        <v>0.49844201713291</v>
      </c>
      <c r="AA26" s="22">
        <f>STDEV(AA9:AA18)*86400</f>
        <v>5.9450165872112954</v>
      </c>
      <c r="AB26" s="22">
        <f>STDEV(AB9:AB18)*86400</f>
        <v>2.6058907626122325</v>
      </c>
    </row>
    <row r="27" spans="33:34" ht="12.75">
      <c r="AG27" s="4">
        <f>60*AF14*2</f>
        <v>0.001388888888888892</v>
      </c>
      <c r="AH27" s="4">
        <v>0.00138888888888889</v>
      </c>
    </row>
    <row r="28" ht="12.75">
      <c r="AH28" s="4">
        <v>0.00137731481481482</v>
      </c>
    </row>
    <row r="29" spans="33:35" ht="12.75">
      <c r="AG29" s="4" t="s">
        <v>63</v>
      </c>
      <c r="AH29" s="4">
        <f>21*60*AF14</f>
        <v>0.014583333333333367</v>
      </c>
      <c r="AI29" s="4">
        <v>0.0145833333333334</v>
      </c>
    </row>
    <row r="30" spans="33:35" ht="12.75">
      <c r="AG30" s="4" t="s">
        <v>64</v>
      </c>
      <c r="AH30" s="4">
        <f>27*60*AF14</f>
        <v>0.018750000000000044</v>
      </c>
      <c r="AI30" s="4">
        <v>0.01875</v>
      </c>
    </row>
    <row r="31" spans="33:35" ht="12.75">
      <c r="AG31" s="4" t="s">
        <v>65</v>
      </c>
      <c r="AH31" s="4">
        <f>60*AF14</f>
        <v>0.000694444444444446</v>
      </c>
      <c r="AI31" s="4">
        <v>0.000694444444444446</v>
      </c>
    </row>
  </sheetData>
  <sheetProtection/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DRDJS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régis</dc:creator>
  <cp:keywords/>
  <dc:description/>
  <cp:lastModifiedBy>régis</cp:lastModifiedBy>
  <cp:lastPrinted>2011-02-23T15:04:39Z</cp:lastPrinted>
  <dcterms:created xsi:type="dcterms:W3CDTF">2011-02-23T13:51:36Z</dcterms:created>
  <dcterms:modified xsi:type="dcterms:W3CDTF">2011-03-18T08:31:43Z</dcterms:modified>
  <cp:category/>
  <cp:version/>
  <cp:contentType/>
  <cp:contentStatus/>
</cp:coreProperties>
</file>